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95" yWindow="19875" windowWidth="17130" windowHeight="10035" activeTab="1"/>
  </bookViews>
  <sheets>
    <sheet name="nej časy" sheetId="1" r:id="rId1"/>
    <sheet name="s časem" sheetId="2" r:id="rId2"/>
    <sheet name="11 kolo" sheetId="3" r:id="rId3"/>
    <sheet name="10 kolo" sheetId="4" r:id="rId4"/>
    <sheet name="9 kolo" sheetId="5" r:id="rId5"/>
    <sheet name="8 kolo" sheetId="6" r:id="rId6"/>
    <sheet name="7 kolo" sheetId="7" r:id="rId7"/>
    <sheet name="6 kolo" sheetId="8" r:id="rId8"/>
    <sheet name="5 kolo" sheetId="9" r:id="rId9"/>
    <sheet name="4 kolo" sheetId="10" r:id="rId10"/>
    <sheet name="3 kolo" sheetId="11" r:id="rId11"/>
    <sheet name="2 kolo" sheetId="12" r:id="rId12"/>
    <sheet name="1 kolo" sheetId="13" r:id="rId13"/>
    <sheet name="počet vít" sheetId="14" r:id="rId14"/>
  </sheets>
  <definedNames>
    <definedName name="_xlnm._FilterDatabase" localSheetId="12" hidden="1">'1 kolo'!$A$4:$R$37</definedName>
    <definedName name="_xlnm._FilterDatabase" localSheetId="3" hidden="1">'10 kolo'!$A$4:$J$36</definedName>
    <definedName name="_xlnm._FilterDatabase" localSheetId="2" hidden="1">'11 kolo'!$A$4:$J$48</definedName>
    <definedName name="_xlnm._FilterDatabase" localSheetId="11" hidden="1">'2 kolo'!$A$4:$R$38</definedName>
    <definedName name="_xlnm._FilterDatabase" localSheetId="10" hidden="1">'3 kolo'!$A$4:$R$47</definedName>
    <definedName name="_xlnm._FilterDatabase" localSheetId="9" hidden="1">'4 kolo'!$A$4:$R$41</definedName>
    <definedName name="_xlnm._FilterDatabase" localSheetId="8" hidden="1">'5 kolo'!$A$4:$R$50</definedName>
    <definedName name="_xlnm._FilterDatabase" localSheetId="7" hidden="1">'6 kolo'!$A$4:$R$59</definedName>
    <definedName name="_xlnm._FilterDatabase" localSheetId="6" hidden="1">'7 kolo'!$A$4:$R$57</definedName>
    <definedName name="_xlnm._FilterDatabase" localSheetId="5" hidden="1">'8 kolo'!$A$4:$R$51</definedName>
    <definedName name="_xlnm._FilterDatabase" localSheetId="4" hidden="1">'9 kolo'!$A$4:$J$49</definedName>
    <definedName name="_xlnm._FilterDatabase" localSheetId="1" hidden="1">'s časem'!$A$1:$AM$116</definedName>
  </definedNames>
  <calcPr fullCalcOnLoad="1"/>
</workbook>
</file>

<file path=xl/sharedStrings.xml><?xml version="1.0" encoding="utf-8"?>
<sst xmlns="http://schemas.openxmlformats.org/spreadsheetml/2006/main" count="2871" uniqueCount="460">
  <si>
    <t>Nejrychlejší časy -  1. - 10 . kolo  BĚKODO 2008</t>
  </si>
  <si>
    <t>Poř.</t>
  </si>
  <si>
    <t>kat</t>
  </si>
  <si>
    <t>PK</t>
  </si>
  <si>
    <t>čas</t>
  </si>
  <si>
    <t>jméno</t>
  </si>
  <si>
    <t>RN</t>
  </si>
  <si>
    <t>příslušnost</t>
  </si>
  <si>
    <t>M1</t>
  </si>
  <si>
    <t>Hamr Jan</t>
  </si>
  <si>
    <t>Dukla Liberec</t>
  </si>
  <si>
    <t>M2</t>
  </si>
  <si>
    <t>Žejdlík Michal</t>
  </si>
  <si>
    <t>Loko Tce - OB</t>
  </si>
  <si>
    <t xml:space="preserve">Adamec Jan </t>
  </si>
  <si>
    <t>Loko Tce - LB</t>
  </si>
  <si>
    <t>M3</t>
  </si>
  <si>
    <t xml:space="preserve">Dolanský Pavel </t>
  </si>
  <si>
    <t>Hron Jiří</t>
  </si>
  <si>
    <t xml:space="preserve">Janík Tomáš </t>
  </si>
  <si>
    <t>Knínice</t>
  </si>
  <si>
    <t xml:space="preserve">Zouhar Filip </t>
  </si>
  <si>
    <t>Glassman TT Teplice</t>
  </si>
  <si>
    <t>Musil Michal</t>
  </si>
  <si>
    <t>SPONA Teplice</t>
  </si>
  <si>
    <t>Štochl Jan ml.</t>
  </si>
  <si>
    <t xml:space="preserve">Kanta Tomáš </t>
  </si>
  <si>
    <t>Nový Pavel</t>
  </si>
  <si>
    <t>TRI STAR Kučera</t>
  </si>
  <si>
    <t>Kučera Jiří</t>
  </si>
  <si>
    <t>Teplice</t>
  </si>
  <si>
    <t>Veselý Miroslav</t>
  </si>
  <si>
    <t>M5</t>
  </si>
  <si>
    <t xml:space="preserve">Zouhar Jura </t>
  </si>
  <si>
    <t xml:space="preserve">Růžička Vladimír </t>
  </si>
  <si>
    <t>Ústí nad Labem</t>
  </si>
  <si>
    <t xml:space="preserve">Olah Dušan </t>
  </si>
  <si>
    <t xml:space="preserve">Laibl Aleš </t>
  </si>
  <si>
    <t>BK BĚKODO Teplice</t>
  </si>
  <si>
    <t xml:space="preserve">Šatalík Standa </t>
  </si>
  <si>
    <t>M4</t>
  </si>
  <si>
    <t>Matěcha Míra st.</t>
  </si>
  <si>
    <t>TJ Hvězda Trnovany</t>
  </si>
  <si>
    <t xml:space="preserve">Glumbík Karel </t>
  </si>
  <si>
    <t xml:space="preserve">Veselý Petr </t>
  </si>
  <si>
    <t>Ž1</t>
  </si>
  <si>
    <t xml:space="preserve">Sršňová Miroslava </t>
  </si>
  <si>
    <t>Lbín</t>
  </si>
  <si>
    <t xml:space="preserve">Vorlíček Petr </t>
  </si>
  <si>
    <t>Sládek Karel</t>
  </si>
  <si>
    <t>SČA Ústí/L.</t>
  </si>
  <si>
    <t>Matěcha Míra ml.</t>
  </si>
  <si>
    <t xml:space="preserve">Stracený Milan </t>
  </si>
  <si>
    <t>Vorlíček Radek</t>
  </si>
  <si>
    <t xml:space="preserve">Leitermann David </t>
  </si>
  <si>
    <t>Vaněk Jakub</t>
  </si>
  <si>
    <t xml:space="preserve">Šulo Antonín </t>
  </si>
  <si>
    <t>Olšer Tomáš</t>
  </si>
  <si>
    <t>AK Duchcov</t>
  </si>
  <si>
    <t>Dončev Danilo</t>
  </si>
  <si>
    <t xml:space="preserve">Janák Michal </t>
  </si>
  <si>
    <t>Růžička Pavel</t>
  </si>
  <si>
    <t xml:space="preserve">Herman Milan </t>
  </si>
  <si>
    <t>Hamouzová Míša</t>
  </si>
  <si>
    <t>Čapek Jan</t>
  </si>
  <si>
    <t>Baník Osek</t>
  </si>
  <si>
    <t xml:space="preserve">Benedikt Míra </t>
  </si>
  <si>
    <t>Polák David</t>
  </si>
  <si>
    <t>Děčín</t>
  </si>
  <si>
    <t>MS</t>
  </si>
  <si>
    <t>Žaloudek Matěj</t>
  </si>
  <si>
    <t>Havel Aleš</t>
  </si>
  <si>
    <t xml:space="preserve">Nováková Kateřina </t>
  </si>
  <si>
    <t>USK VŠEM UL</t>
  </si>
  <si>
    <t>Škara Vojtěch</t>
  </si>
  <si>
    <t>Loko Teplice - OB</t>
  </si>
  <si>
    <t>Zemanová Dagmar</t>
  </si>
  <si>
    <t>Atletika Písek</t>
  </si>
  <si>
    <t>Malkovský Michal</t>
  </si>
  <si>
    <t xml:space="preserve">Richter Martin </t>
  </si>
  <si>
    <t>Bauckmann Míra</t>
  </si>
  <si>
    <t>AK Krupka</t>
  </si>
  <si>
    <t>Hulha Karel</t>
  </si>
  <si>
    <t>Römisch Martin</t>
  </si>
  <si>
    <t>Kantová Kamila</t>
  </si>
  <si>
    <t xml:space="preserve">Hampl Michal </t>
  </si>
  <si>
    <t>Ernestová Miroslava</t>
  </si>
  <si>
    <t>Novakovský Jan</t>
  </si>
  <si>
    <t>Škorvaga Josef</t>
  </si>
  <si>
    <t>Dončev Nikola</t>
  </si>
  <si>
    <t>Ž2</t>
  </si>
  <si>
    <t>Veselá Lenka</t>
  </si>
  <si>
    <t>SŠS Teplice</t>
  </si>
  <si>
    <t xml:space="preserve">Nový Milan </t>
  </si>
  <si>
    <t>Smrkovský Pavel</t>
  </si>
  <si>
    <t>Hamouz Dobroslav</t>
  </si>
  <si>
    <t xml:space="preserve">Štěpánek Alois </t>
  </si>
  <si>
    <t>Korec Martin st.</t>
  </si>
  <si>
    <t>24:01</t>
  </si>
  <si>
    <t>Krátká Michaela</t>
  </si>
  <si>
    <t>AK Bílina</t>
  </si>
  <si>
    <t>Novák Jiří</t>
  </si>
  <si>
    <t>24:11</t>
  </si>
  <si>
    <t>Hudec Jakub</t>
  </si>
  <si>
    <t>Majer Pavel</t>
  </si>
  <si>
    <t>24:29</t>
  </si>
  <si>
    <t xml:space="preserve">Stádník Petr </t>
  </si>
  <si>
    <t xml:space="preserve">Sova Jaroslav </t>
  </si>
  <si>
    <t>24:41</t>
  </si>
  <si>
    <t>Kreml Bohumil</t>
  </si>
  <si>
    <t>Most</t>
  </si>
  <si>
    <t>Flesar Vojtěch</t>
  </si>
  <si>
    <t>25:25</t>
  </si>
  <si>
    <t>Pek Dalibor</t>
  </si>
  <si>
    <t>Matěcha David</t>
  </si>
  <si>
    <t>25:26</t>
  </si>
  <si>
    <t>Koželuh Pavel</t>
  </si>
  <si>
    <t xml:space="preserve">Vorlíček Rudolf </t>
  </si>
  <si>
    <t>25:33</t>
  </si>
  <si>
    <t xml:space="preserve">Dončevová Hana </t>
  </si>
  <si>
    <t>Eiselt Jan</t>
  </si>
  <si>
    <t>25:44</t>
  </si>
  <si>
    <t>Babor Luděk</t>
  </si>
  <si>
    <t>Hamr Jiříček</t>
  </si>
  <si>
    <t>27:16</t>
  </si>
  <si>
    <t xml:space="preserve">Lédlová Naděžda </t>
  </si>
  <si>
    <t xml:space="preserve">Škramlíková Jana </t>
  </si>
  <si>
    <t>27:37</t>
  </si>
  <si>
    <t xml:space="preserve">Šebek Stanislav </t>
  </si>
  <si>
    <t>Jarolímek Jan</t>
  </si>
  <si>
    <t>28:23</t>
  </si>
  <si>
    <t>Hulha Lukáš</t>
  </si>
  <si>
    <t>Bartoněk Milan</t>
  </si>
  <si>
    <t>30:21</t>
  </si>
  <si>
    <t xml:space="preserve">Richterová Martina </t>
  </si>
  <si>
    <t>Ernest Miroslav</t>
  </si>
  <si>
    <t>Dubí</t>
  </si>
  <si>
    <t>30:38</t>
  </si>
  <si>
    <t>Hadáček David</t>
  </si>
  <si>
    <t>Richter  Martin st.</t>
  </si>
  <si>
    <t>32:05</t>
  </si>
  <si>
    <t>Polívková Marie</t>
  </si>
  <si>
    <t>Koželuhová Lenka</t>
  </si>
  <si>
    <t>32:41</t>
  </si>
  <si>
    <t>Kadlecová Iveta</t>
  </si>
  <si>
    <t xml:space="preserve">Zeleňák Dušan </t>
  </si>
  <si>
    <t>nad 35</t>
  </si>
  <si>
    <t>Štěpánková Bohunka</t>
  </si>
  <si>
    <t>Kostovič Petr</t>
  </si>
  <si>
    <t>www.behej.com</t>
  </si>
  <si>
    <t>Vondráková Jana</t>
  </si>
  <si>
    <t>Vlčková Anna</t>
  </si>
  <si>
    <t>Hamrová Ladislava</t>
  </si>
  <si>
    <t>Loko Teplice</t>
  </si>
  <si>
    <t>Šulc Vladimír</t>
  </si>
  <si>
    <t>Aramturka UL</t>
  </si>
  <si>
    <t>x</t>
  </si>
  <si>
    <t>náhr.trať</t>
  </si>
  <si>
    <t>Souček Jarda</t>
  </si>
  <si>
    <t>Farda Petr</t>
  </si>
  <si>
    <t>Hlavenka Vojtěch</t>
  </si>
  <si>
    <t>P</t>
  </si>
  <si>
    <t>R</t>
  </si>
  <si>
    <t>c</t>
  </si>
  <si>
    <t>10 nej</t>
  </si>
  <si>
    <t>Č1</t>
  </si>
  <si>
    <t>Č2</t>
  </si>
  <si>
    <t>Č3</t>
  </si>
  <si>
    <t>Č4</t>
  </si>
  <si>
    <t>Č5</t>
  </si>
  <si>
    <t>Č6</t>
  </si>
  <si>
    <t>Č7</t>
  </si>
  <si>
    <t>Č8</t>
  </si>
  <si>
    <t>Č9</t>
  </si>
  <si>
    <t>Č10</t>
  </si>
  <si>
    <t>Č11</t>
  </si>
  <si>
    <t>Č12</t>
  </si>
  <si>
    <t>Č13</t>
  </si>
  <si>
    <t>Č14</t>
  </si>
  <si>
    <t>Č15</t>
  </si>
  <si>
    <t>24:18</t>
  </si>
  <si>
    <t>.</t>
  </si>
  <si>
    <t>24:22</t>
  </si>
  <si>
    <t>26:52</t>
  </si>
  <si>
    <t>24:35</t>
  </si>
  <si>
    <t>25:37</t>
  </si>
  <si>
    <t>26:50</t>
  </si>
  <si>
    <t>26:53</t>
  </si>
  <si>
    <t>27:58</t>
  </si>
  <si>
    <t>24:40</t>
  </si>
  <si>
    <t>24:09</t>
  </si>
  <si>
    <t>24:12</t>
  </si>
  <si>
    <t>24:52</t>
  </si>
  <si>
    <t>25:43</t>
  </si>
  <si>
    <t>24:03</t>
  </si>
  <si>
    <t>24:17</t>
  </si>
  <si>
    <t>26:37</t>
  </si>
  <si>
    <t>25:29</t>
  </si>
  <si>
    <t>25:31</t>
  </si>
  <si>
    <t>26:14</t>
  </si>
  <si>
    <t>31:36</t>
  </si>
  <si>
    <t>25:02</t>
  </si>
  <si>
    <t>25:05</t>
  </si>
  <si>
    <t>25:00</t>
  </si>
  <si>
    <t>24:30</t>
  </si>
  <si>
    <t>24:24</t>
  </si>
  <si>
    <t>35 +</t>
  </si>
  <si>
    <t>29:40</t>
  </si>
  <si>
    <t>29:23</t>
  </si>
  <si>
    <t>27:15</t>
  </si>
  <si>
    <t>28:06</t>
  </si>
  <si>
    <t>25:34</t>
  </si>
  <si>
    <t>33:09</t>
  </si>
  <si>
    <t>31:57</t>
  </si>
  <si>
    <t>31:20</t>
  </si>
  <si>
    <t>31:30</t>
  </si>
  <si>
    <t>31:23</t>
  </si>
  <si>
    <t>30:54</t>
  </si>
  <si>
    <t>29:25</t>
  </si>
  <si>
    <t>29:13</t>
  </si>
  <si>
    <t>27:24</t>
  </si>
  <si>
    <t>27:32</t>
  </si>
  <si>
    <t>30:01</t>
  </si>
  <si>
    <t>24:54</t>
  </si>
  <si>
    <t>24:16</t>
  </si>
  <si>
    <t>Štěpánková Boh.</t>
  </si>
  <si>
    <t xml:space="preserve">35 + </t>
  </si>
  <si>
    <t>33:37</t>
  </si>
  <si>
    <t>CELKEM</t>
  </si>
  <si>
    <t>muži</t>
  </si>
  <si>
    <t>ženy</t>
  </si>
  <si>
    <t>celkem</t>
  </si>
  <si>
    <t>C muži</t>
  </si>
  <si>
    <t>C ženy</t>
  </si>
  <si>
    <t>22. ročník BĚKODO 2008</t>
  </si>
  <si>
    <t>10 kolo - středa 25.06.</t>
  </si>
  <si>
    <t>Teplice - Doubravka 4 530 m</t>
  </si>
  <si>
    <t>poř</t>
  </si>
  <si>
    <t>nar</t>
  </si>
  <si>
    <t>PB</t>
  </si>
  <si>
    <t>oddíl</t>
  </si>
  <si>
    <t>1 km</t>
  </si>
  <si>
    <t>pozn.</t>
  </si>
  <si>
    <t>OR</t>
  </si>
  <si>
    <t>NLČ</t>
  </si>
  <si>
    <t>9 kolo - středa 18.06.</t>
  </si>
  <si>
    <t>5 V hist.</t>
  </si>
  <si>
    <t>nováček</t>
  </si>
  <si>
    <t>kategorie</t>
  </si>
  <si>
    <t>mimo soutěž</t>
  </si>
  <si>
    <t>8 kolo - středa 04.06.</t>
  </si>
  <si>
    <t>15 - 29 let</t>
  </si>
  <si>
    <t>30 - 39 let</t>
  </si>
  <si>
    <t>40 - 49 let</t>
  </si>
  <si>
    <t>50 - 59 let</t>
  </si>
  <si>
    <r>
      <t xml:space="preserve">60 </t>
    </r>
    <r>
      <rPr>
        <sz val="7"/>
        <rFont val="Tahoma"/>
        <family val="2"/>
      </rPr>
      <t>a více let</t>
    </r>
  </si>
  <si>
    <t>15- 34 let</t>
  </si>
  <si>
    <r>
      <t>35</t>
    </r>
    <r>
      <rPr>
        <sz val="7"/>
        <rFont val="Tahoma"/>
        <family val="2"/>
      </rPr>
      <t xml:space="preserve"> a více let</t>
    </r>
  </si>
  <si>
    <t>10 čas hist</t>
  </si>
  <si>
    <t>Růžička Vladimír</t>
  </si>
  <si>
    <t>Janík Tomáš</t>
  </si>
  <si>
    <t>ČHMÚ UL</t>
  </si>
  <si>
    <t>7 kolo - středa 28.5.</t>
  </si>
  <si>
    <t>2 v + OR</t>
  </si>
  <si>
    <t>Rönisch Martin</t>
  </si>
  <si>
    <t>18:31</t>
  </si>
  <si>
    <t>20:36</t>
  </si>
  <si>
    <t>22:31</t>
  </si>
  <si>
    <t>26:18</t>
  </si>
  <si>
    <t>6 kolo - středa 7.5.</t>
  </si>
  <si>
    <r>
      <t xml:space="preserve">Teplice - Doubravka  </t>
    </r>
    <r>
      <rPr>
        <b/>
        <sz val="10"/>
        <color indexed="10"/>
        <rFont val="Verdana"/>
        <family val="2"/>
      </rPr>
      <t>náhradní trať 4 600 m</t>
    </r>
  </si>
  <si>
    <t>BK</t>
  </si>
  <si>
    <t>Jan Hamr</t>
  </si>
  <si>
    <t>Jiří Hron</t>
  </si>
  <si>
    <t>Loko Teplice - LB</t>
  </si>
  <si>
    <t>Jan Adamec</t>
  </si>
  <si>
    <t>Filip Zouhar</t>
  </si>
  <si>
    <t>Jan Štochl ml.</t>
  </si>
  <si>
    <t>Vladimír Růžička</t>
  </si>
  <si>
    <t>Míra Veselý</t>
  </si>
  <si>
    <t>Pavel Nový</t>
  </si>
  <si>
    <t>Jakub Vaněk</t>
  </si>
  <si>
    <t>Vojtěch Hlavenka</t>
  </si>
  <si>
    <t>Tomáš Olšer</t>
  </si>
  <si>
    <t>Michal Malkovský</t>
  </si>
  <si>
    <t>Milan Herman</t>
  </si>
  <si>
    <t>Petr Veselý</t>
  </si>
  <si>
    <t>Michal Hampl</t>
  </si>
  <si>
    <t>Aleš Havel</t>
  </si>
  <si>
    <t>Jan Novakovský</t>
  </si>
  <si>
    <t>Vojtěch Flesar</t>
  </si>
  <si>
    <t>Milan Nový</t>
  </si>
  <si>
    <t>Jana Škramlíková</t>
  </si>
  <si>
    <t>Pavel Majer</t>
  </si>
  <si>
    <t>Martin Korec st.</t>
  </si>
  <si>
    <t>Milan Bartoněk</t>
  </si>
  <si>
    <t>Jiří Novák</t>
  </si>
  <si>
    <t>Martin Richter st.</t>
  </si>
  <si>
    <t>Miroslav Ernest</t>
  </si>
  <si>
    <t>Rudolf Vorlíček</t>
  </si>
  <si>
    <t>Petr Kostovič</t>
  </si>
  <si>
    <t>Vladimír Šulc</t>
  </si>
  <si>
    <t>Armaturka Ústí/L.</t>
  </si>
  <si>
    <t>Jan Jarolímek</t>
  </si>
  <si>
    <t>Tomáš Kanta</t>
  </si>
  <si>
    <t>Standa Šatalík</t>
  </si>
  <si>
    <t>Jarda Souček</t>
  </si>
  <si>
    <t>Petr Vorlíček</t>
  </si>
  <si>
    <t>Anna Vlčková</t>
  </si>
  <si>
    <t>Jura Zouhar</t>
  </si>
  <si>
    <t>Petr Farda</t>
  </si>
  <si>
    <t>Dušan Olah</t>
  </si>
  <si>
    <t>Míra Benedikt</t>
  </si>
  <si>
    <t>Milan Stracený</t>
  </si>
  <si>
    <t>Kamila Kantová</t>
  </si>
  <si>
    <t>24:10</t>
  </si>
  <si>
    <t>Míša Krátká</t>
  </si>
  <si>
    <t>24:50</t>
  </si>
  <si>
    <t>Antonín Šulo</t>
  </si>
  <si>
    <t>24:59</t>
  </si>
  <si>
    <t>Alois Štěpánek</t>
  </si>
  <si>
    <t>25:07</t>
  </si>
  <si>
    <t>Karel Glumbík</t>
  </si>
  <si>
    <t>Lenka Veselá</t>
  </si>
  <si>
    <t>25:58</t>
  </si>
  <si>
    <t>SŠS Teplcie</t>
  </si>
  <si>
    <t>Martin Richter ml.</t>
  </si>
  <si>
    <t>27:46</t>
  </si>
  <si>
    <t>Hana Dončevová</t>
  </si>
  <si>
    <t>29:19</t>
  </si>
  <si>
    <t>Naděžda Lédlová</t>
  </si>
  <si>
    <t>29:30</t>
  </si>
  <si>
    <t>Jakub Hudec</t>
  </si>
  <si>
    <t>30:40</t>
  </si>
  <si>
    <t>Martina Richterová</t>
  </si>
  <si>
    <t>32:19</t>
  </si>
  <si>
    <t>Marie Polívková</t>
  </si>
  <si>
    <t>33:49</t>
  </si>
  <si>
    <t>Bohunka Štěpánková</t>
  </si>
  <si>
    <t xml:space="preserve">nad 35 </t>
  </si>
  <si>
    <t>Jana Vondráková</t>
  </si>
  <si>
    <t>Míša Hamouzová</t>
  </si>
  <si>
    <t>vzdala</t>
  </si>
  <si>
    <t>přepočet času na klasickou trať</t>
  </si>
  <si>
    <t>5 kolo - středa 30.4.</t>
  </si>
  <si>
    <t>31 vítězství</t>
  </si>
  <si>
    <t>Aleš Laibl</t>
  </si>
  <si>
    <t>Míra Matěcha ml.</t>
  </si>
  <si>
    <t>Míra Matěcha st.</t>
  </si>
  <si>
    <t>Jan Čapek</t>
  </si>
  <si>
    <t>David Matěcha</t>
  </si>
  <si>
    <t>Pavel Dolanský</t>
  </si>
  <si>
    <t>Pavel Růžička</t>
  </si>
  <si>
    <t>Dalibor Pek</t>
  </si>
  <si>
    <t>Bohumil Kreml</t>
  </si>
  <si>
    <t>4 kolo - středa 16.4.</t>
  </si>
  <si>
    <t>30 vítězství</t>
  </si>
  <si>
    <t>TOP 17</t>
  </si>
  <si>
    <t>Radek Vorlíček</t>
  </si>
  <si>
    <t>Jan Eiselt</t>
  </si>
  <si>
    <t>Jiříček Hamr</t>
  </si>
  <si>
    <t>Jaroslav Sova</t>
  </si>
  <si>
    <t>TOP 14</t>
  </si>
  <si>
    <t>Ladislava Hamrová</t>
  </si>
  <si>
    <t>TOP</t>
  </si>
  <si>
    <t>pořadí nejrychlejších časů historie v kategorii</t>
  </si>
  <si>
    <t>5 kolo - středa 30. dubna od 18:00 hod</t>
  </si>
  <si>
    <t>pořádá BK BĚKODO při TJ Loko Teplice                   rozhodčí :   Inka Nová,  Jana Dusilová</t>
  </si>
  <si>
    <t>3 kolo - středa 9.4.</t>
  </si>
  <si>
    <t>1 vítězství</t>
  </si>
  <si>
    <t>Michal Janák</t>
  </si>
  <si>
    <t>Vojtěch Škara</t>
  </si>
  <si>
    <t>Karel Sládek</t>
  </si>
  <si>
    <t>Dagmar Zemanová</t>
  </si>
  <si>
    <t>26:43</t>
  </si>
  <si>
    <t>Karel Hulha</t>
  </si>
  <si>
    <t>Lukáš Hulha</t>
  </si>
  <si>
    <t>29:56</t>
  </si>
  <si>
    <t>David Hadáček</t>
  </si>
  <si>
    <t>4 kolo - středa 16. dubna od 18:00 hod</t>
  </si>
  <si>
    <t>pořádá BK BĚKODO při TJ Loko Teplice                   rozhodčí :   Škorvaga,   Nová,   Dusilová</t>
  </si>
  <si>
    <t>2 kolo - středa 26.3.</t>
  </si>
  <si>
    <t>3 vítězství</t>
  </si>
  <si>
    <t>1start M3</t>
  </si>
  <si>
    <t>Tomáš Janík</t>
  </si>
  <si>
    <t>David Leitermann</t>
  </si>
  <si>
    <t>Kateřina Nováková</t>
  </si>
  <si>
    <t>Miroslava Sršňová</t>
  </si>
  <si>
    <t>25:41</t>
  </si>
  <si>
    <t>Luděk Babor</t>
  </si>
  <si>
    <t>Stanislav Šebek</t>
  </si>
  <si>
    <t>35:12</t>
  </si>
  <si>
    <t xml:space="preserve">závod se běžel na těžce rozbahněném terénu </t>
  </si>
  <si>
    <t>3 kolo - středa 9. dubna od 18:00 hod</t>
  </si>
  <si>
    <t>1 kolo - středa 19.3.</t>
  </si>
  <si>
    <t>1 vít.</t>
  </si>
  <si>
    <t>Dušan Zeleňák</t>
  </si>
  <si>
    <t>1start M5</t>
  </si>
  <si>
    <t>Petr Stádník</t>
  </si>
  <si>
    <t>29:16</t>
  </si>
  <si>
    <t>2 kolo - středa 26. března od 17:30 hod</t>
  </si>
  <si>
    <t>Historická tabulka počtu vítězství od roku 1991 - muži</t>
  </si>
  <si>
    <t>CPV</t>
  </si>
  <si>
    <t>VvPR</t>
  </si>
  <si>
    <t>1</t>
  </si>
  <si>
    <t>2</t>
  </si>
  <si>
    <t>3</t>
  </si>
  <si>
    <t>Milan Hamala</t>
  </si>
  <si>
    <t>4</t>
  </si>
  <si>
    <t>Miroslav Veselý</t>
  </si>
  <si>
    <t>5</t>
  </si>
  <si>
    <t>6-8</t>
  </si>
  <si>
    <t>Standa Hrdlička</t>
  </si>
  <si>
    <t>Vladimír Hromas</t>
  </si>
  <si>
    <t>9-10</t>
  </si>
  <si>
    <t>11</t>
  </si>
  <si>
    <t>Aleš Puchmeltr</t>
  </si>
  <si>
    <t>12-13</t>
  </si>
  <si>
    <t>Karel Kaliba</t>
  </si>
  <si>
    <t>14</t>
  </si>
  <si>
    <t>15-16</t>
  </si>
  <si>
    <t>David Ryč</t>
  </si>
  <si>
    <t>17-19</t>
  </si>
  <si>
    <t>Ondřej Cingl</t>
  </si>
  <si>
    <t>20-25</t>
  </si>
  <si>
    <t>Martin Podsedník</t>
  </si>
  <si>
    <t>Michal Žejdlík</t>
  </si>
  <si>
    <t>Milan Holcr</t>
  </si>
  <si>
    <t>Petr Vaculka</t>
  </si>
  <si>
    <t>Adam Kouba</t>
  </si>
  <si>
    <t>26-33</t>
  </si>
  <si>
    <t>Václav Otec</t>
  </si>
  <si>
    <t>Nosek</t>
  </si>
  <si>
    <t>Jiří Štika</t>
  </si>
  <si>
    <t>Hanzlík</t>
  </si>
  <si>
    <t>Míra Bauckmann</t>
  </si>
  <si>
    <t>Jan Brotánek</t>
  </si>
  <si>
    <t>počet kol</t>
  </si>
  <si>
    <t>počet vítězů v ročníku</t>
  </si>
  <si>
    <r>
      <t xml:space="preserve">  pozn.   v roce 2000 došlo v jednom závodě k dělbě 1 místa   -  </t>
    </r>
    <r>
      <rPr>
        <b/>
        <sz val="8"/>
        <rFont val="Verdana"/>
        <family val="2"/>
      </rPr>
      <t>VvPR</t>
    </r>
    <r>
      <rPr>
        <sz val="8"/>
        <rFont val="Verdana"/>
        <family val="2"/>
      </rPr>
      <t xml:space="preserve"> - počet ročníku, kde běžec zvítězil </t>
    </r>
  </si>
  <si>
    <t>Traťové rekordy</t>
  </si>
  <si>
    <t>muži :  Radek Vorlíček   – 14:26 min z 14. května 1997</t>
  </si>
  <si>
    <t>ženy : Jana Bauckmannová ( Kučeríková ) -16:57 min z 28. dubna 1999</t>
  </si>
  <si>
    <t>Vytlačil Stanislav</t>
  </si>
  <si>
    <t>Kirsch Petr</t>
  </si>
  <si>
    <t>Gombita Josef</t>
  </si>
  <si>
    <t>Tudor Daniel</t>
  </si>
  <si>
    <t>Lukeš Radek</t>
  </si>
  <si>
    <t>25:17</t>
  </si>
  <si>
    <t>25:21</t>
  </si>
  <si>
    <t>25:30</t>
  </si>
  <si>
    <t>Linhartová Jana</t>
  </si>
  <si>
    <t>25:46</t>
  </si>
  <si>
    <t>26:40</t>
  </si>
  <si>
    <t>28:37</t>
  </si>
  <si>
    <t>34:13</t>
  </si>
  <si>
    <t>Bodový  stav po 11 kole</t>
  </si>
  <si>
    <t>11 kolo - středa 27.08.</t>
  </si>
  <si>
    <t>AK Most</t>
  </si>
  <si>
    <t>ČHMÚ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</si>
</sst>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hh:mm"/>
  </numFmts>
  <fonts count="5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b/>
      <sz val="7"/>
      <name val="Tahoma"/>
      <family val="2"/>
    </font>
    <font>
      <sz val="8"/>
      <name val="Arial CE"/>
      <family val="2"/>
    </font>
    <font>
      <b/>
      <sz val="8"/>
      <name val="Tahoma"/>
      <family val="2"/>
    </font>
    <font>
      <i/>
      <sz val="7"/>
      <name val="Arial CE"/>
      <family val="2"/>
    </font>
    <font>
      <b/>
      <sz val="6"/>
      <name val="Tahoma"/>
      <family val="2"/>
    </font>
    <font>
      <strike/>
      <sz val="8"/>
      <name val="Arial CE"/>
      <family val="2"/>
    </font>
    <font>
      <sz val="7"/>
      <name val="Arial CE"/>
      <family val="2"/>
    </font>
    <font>
      <b/>
      <sz val="10"/>
      <name val="Tahoma"/>
      <family val="2"/>
    </font>
    <font>
      <sz val="16"/>
      <name val="Tahoma"/>
      <family val="2"/>
    </font>
    <font>
      <b/>
      <sz val="8"/>
      <color indexed="10"/>
      <name val="Tahoma"/>
      <family val="2"/>
    </font>
    <font>
      <b/>
      <sz val="14"/>
      <name val="Tahoma"/>
      <family val="2"/>
    </font>
    <font>
      <i/>
      <sz val="8"/>
      <name val="Tahom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6"/>
      <name val="Verdana"/>
      <family val="2"/>
    </font>
    <font>
      <b/>
      <sz val="9"/>
      <name val="Tahoma"/>
      <family val="2"/>
    </font>
    <font>
      <sz val="10"/>
      <name val="Tahoma"/>
      <family val="2"/>
    </font>
    <font>
      <b/>
      <sz val="10"/>
      <color indexed="10"/>
      <name val="Verdana"/>
      <family val="2"/>
    </font>
    <font>
      <sz val="9"/>
      <name val="Tahoma"/>
      <family val="2"/>
    </font>
    <font>
      <b/>
      <sz val="12"/>
      <name val="Tahoma"/>
      <family val="2"/>
    </font>
    <font>
      <b/>
      <sz val="14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b/>
      <sz val="7"/>
      <name val="Verdan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39998000860214233"/>
        <bgColor indexed="64"/>
      </patternFill>
    </fill>
  </fills>
  <borders count="16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720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164" fontId="23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24" fillId="0" borderId="0" xfId="0" applyFont="1" applyAlignment="1">
      <alignment/>
    </xf>
    <xf numFmtId="0" fontId="19" fillId="8" borderId="10" xfId="0" applyFont="1" applyFill="1" applyBorder="1" applyAlignment="1">
      <alignment horizontal="center"/>
    </xf>
    <xf numFmtId="0" fontId="20" fillId="8" borderId="11" xfId="0" applyFont="1" applyFill="1" applyBorder="1" applyAlignment="1">
      <alignment horizontal="center"/>
    </xf>
    <xf numFmtId="0" fontId="19" fillId="8" borderId="11" xfId="0" applyFont="1" applyFill="1" applyBorder="1" applyAlignment="1">
      <alignment horizontal="center"/>
    </xf>
    <xf numFmtId="164" fontId="23" fillId="8" borderId="12" xfId="0" applyNumberFormat="1" applyFont="1" applyFill="1" applyBorder="1" applyAlignment="1">
      <alignment horizontal="center"/>
    </xf>
    <xf numFmtId="0" fontId="21" fillId="8" borderId="11" xfId="0" applyFont="1" applyFill="1" applyBorder="1" applyAlignment="1">
      <alignment horizontal="center"/>
    </xf>
    <xf numFmtId="0" fontId="22" fillId="8" borderId="11" xfId="0" applyFont="1" applyFill="1" applyBorder="1" applyAlignment="1">
      <alignment horizontal="center"/>
    </xf>
    <xf numFmtId="0" fontId="22" fillId="8" borderId="13" xfId="0" applyFont="1" applyFill="1" applyBorder="1" applyAlignment="1">
      <alignment horizontal="center"/>
    </xf>
    <xf numFmtId="0" fontId="22" fillId="8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9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164" fontId="23" fillId="10" borderId="17" xfId="0" applyNumberFormat="1" applyFont="1" applyFill="1" applyBorder="1" applyAlignment="1">
      <alignment horizontal="center"/>
    </xf>
    <xf numFmtId="0" fontId="21" fillId="0" borderId="16" xfId="0" applyFont="1" applyBorder="1" applyAlignment="1">
      <alignment/>
    </xf>
    <xf numFmtId="0" fontId="22" fillId="0" borderId="16" xfId="0" applyFont="1" applyBorder="1" applyAlignment="1">
      <alignment horizontal="center"/>
    </xf>
    <xf numFmtId="0" fontId="22" fillId="0" borderId="18" xfId="0" applyFont="1" applyBorder="1" applyAlignment="1">
      <alignment/>
    </xf>
    <xf numFmtId="0" fontId="21" fillId="0" borderId="16" xfId="0" applyFont="1" applyBorder="1" applyAlignment="1">
      <alignment horizontal="center"/>
    </xf>
    <xf numFmtId="0" fontId="22" fillId="0" borderId="19" xfId="0" applyFont="1" applyBorder="1" applyAlignment="1">
      <alignment/>
    </xf>
    <xf numFmtId="49" fontId="23" fillId="10" borderId="17" xfId="0" applyNumberFormat="1" applyFont="1" applyFill="1" applyBorder="1" applyAlignment="1">
      <alignment horizontal="center"/>
    </xf>
    <xf numFmtId="164" fontId="19" fillId="10" borderId="17" xfId="0" applyNumberFormat="1" applyFont="1" applyFill="1" applyBorder="1" applyAlignment="1">
      <alignment horizontal="center"/>
    </xf>
    <xf numFmtId="165" fontId="19" fillId="10" borderId="17" xfId="0" applyNumberFormat="1" applyFont="1" applyFill="1" applyBorder="1" applyAlignment="1">
      <alignment/>
    </xf>
    <xf numFmtId="0" fontId="21" fillId="0" borderId="16" xfId="0" applyFont="1" applyBorder="1" applyAlignment="1">
      <alignment horizontal="left"/>
    </xf>
    <xf numFmtId="0" fontId="22" fillId="0" borderId="19" xfId="0" applyFont="1" applyBorder="1" applyAlignment="1">
      <alignment horizontal="left"/>
    </xf>
    <xf numFmtId="0" fontId="19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164" fontId="23" fillId="10" borderId="22" xfId="0" applyNumberFormat="1" applyFont="1" applyFill="1" applyBorder="1" applyAlignment="1">
      <alignment horizontal="center"/>
    </xf>
    <xf numFmtId="0" fontId="21" fillId="0" borderId="21" xfId="0" applyFont="1" applyBorder="1" applyAlignment="1">
      <alignment/>
    </xf>
    <xf numFmtId="0" fontId="22" fillId="0" borderId="21" xfId="0" applyFont="1" applyBorder="1" applyAlignment="1">
      <alignment horizontal="center"/>
    </xf>
    <xf numFmtId="0" fontId="22" fillId="0" borderId="23" xfId="0" applyFont="1" applyBorder="1" applyAlignment="1">
      <alignment/>
    </xf>
    <xf numFmtId="0" fontId="22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165" fontId="19" fillId="10" borderId="22" xfId="0" applyNumberFormat="1" applyFont="1" applyFill="1" applyBorder="1" applyAlignment="1">
      <alignment/>
    </xf>
    <xf numFmtId="0" fontId="21" fillId="0" borderId="21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165" fontId="26" fillId="0" borderId="0" xfId="0" applyNumberFormat="1" applyFont="1" applyFill="1" applyAlignment="1">
      <alignment/>
    </xf>
    <xf numFmtId="165" fontId="26" fillId="0" borderId="0" xfId="0" applyNumberFormat="1" applyFont="1" applyFill="1" applyAlignment="1">
      <alignment horizontal="center"/>
    </xf>
    <xf numFmtId="0" fontId="26" fillId="4" borderId="25" xfId="0" applyFont="1" applyFill="1" applyBorder="1" applyAlignment="1">
      <alignment horizontal="center"/>
    </xf>
    <xf numFmtId="0" fontId="26" fillId="4" borderId="26" xfId="0" applyFont="1" applyFill="1" applyBorder="1" applyAlignment="1">
      <alignment horizontal="center"/>
    </xf>
    <xf numFmtId="0" fontId="27" fillId="4" borderId="27" xfId="0" applyFont="1" applyFill="1" applyBorder="1" applyAlignment="1">
      <alignment horizontal="center"/>
    </xf>
    <xf numFmtId="0" fontId="26" fillId="4" borderId="28" xfId="0" applyFont="1" applyFill="1" applyBorder="1" applyAlignment="1">
      <alignment horizontal="center"/>
    </xf>
    <xf numFmtId="0" fontId="26" fillId="4" borderId="27" xfId="0" applyFont="1" applyFill="1" applyBorder="1" applyAlignment="1">
      <alignment horizontal="left"/>
    </xf>
    <xf numFmtId="0" fontId="28" fillId="0" borderId="29" xfId="0" applyFont="1" applyFill="1" applyBorder="1" applyAlignment="1">
      <alignment horizontal="center"/>
    </xf>
    <xf numFmtId="0" fontId="26" fillId="4" borderId="30" xfId="0" applyFont="1" applyFill="1" applyBorder="1" applyAlignment="1">
      <alignment horizontal="center"/>
    </xf>
    <xf numFmtId="0" fontId="26" fillId="4" borderId="31" xfId="0" applyFont="1" applyFill="1" applyBorder="1" applyAlignment="1">
      <alignment horizontal="center"/>
    </xf>
    <xf numFmtId="0" fontId="26" fillId="4" borderId="32" xfId="0" applyFont="1" applyFill="1" applyBorder="1" applyAlignment="1">
      <alignment horizontal="center"/>
    </xf>
    <xf numFmtId="0" fontId="26" fillId="4" borderId="33" xfId="0" applyFont="1" applyFill="1" applyBorder="1" applyAlignment="1">
      <alignment horizontal="center"/>
    </xf>
    <xf numFmtId="0" fontId="28" fillId="4" borderId="34" xfId="0" applyFont="1" applyFill="1" applyBorder="1" applyAlignment="1">
      <alignment horizontal="center"/>
    </xf>
    <xf numFmtId="0" fontId="26" fillId="4" borderId="35" xfId="0" applyFont="1" applyFill="1" applyBorder="1" applyAlignment="1">
      <alignment horizontal="center"/>
    </xf>
    <xf numFmtId="165" fontId="26" fillId="17" borderId="30" xfId="0" applyNumberFormat="1" applyFont="1" applyFill="1" applyBorder="1" applyAlignment="1">
      <alignment horizontal="center"/>
    </xf>
    <xf numFmtId="165" fontId="26" fillId="17" borderId="31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7" fillId="5" borderId="36" xfId="0" applyFont="1" applyFill="1" applyBorder="1" applyAlignment="1">
      <alignment/>
    </xf>
    <xf numFmtId="0" fontId="26" fillId="0" borderId="12" xfId="0" applyFont="1" applyBorder="1" applyAlignment="1">
      <alignment horizontal="center"/>
    </xf>
    <xf numFmtId="165" fontId="26" fillId="0" borderId="36" xfId="0" applyNumberFormat="1" applyFont="1" applyFill="1" applyBorder="1" applyAlignment="1">
      <alignment horizontal="left"/>
    </xf>
    <xf numFmtId="165" fontId="26" fillId="0" borderId="12" xfId="0" applyNumberFormat="1" applyFont="1" applyFill="1" applyBorder="1" applyAlignment="1">
      <alignment horizontal="center"/>
    </xf>
    <xf numFmtId="0" fontId="29" fillId="0" borderId="37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29" fillId="7" borderId="16" xfId="0" applyFont="1" applyFill="1" applyBorder="1" applyAlignment="1">
      <alignment horizontal="center"/>
    </xf>
    <xf numFmtId="0" fontId="26" fillId="0" borderId="38" xfId="0" applyFont="1" applyFill="1" applyBorder="1" applyAlignment="1">
      <alignment horizontal="center"/>
    </xf>
    <xf numFmtId="1" fontId="30" fillId="6" borderId="39" xfId="0" applyNumberFormat="1" applyFont="1" applyFill="1" applyBorder="1" applyAlignment="1" applyProtection="1">
      <alignment horizontal="center"/>
      <protection hidden="1"/>
    </xf>
    <xf numFmtId="0" fontId="26" fillId="0" borderId="40" xfId="0" applyFont="1" applyFill="1" applyBorder="1" applyAlignment="1">
      <alignment horizontal="center"/>
    </xf>
    <xf numFmtId="165" fontId="27" fillId="0" borderId="37" xfId="0" applyNumberFormat="1" applyFont="1" applyFill="1" applyBorder="1" applyAlignment="1">
      <alignment horizontal="center"/>
    </xf>
    <xf numFmtId="165" fontId="27" fillId="0" borderId="11" xfId="0" applyNumberFormat="1" applyFont="1" applyFill="1" applyBorder="1" applyAlignment="1">
      <alignment horizontal="center"/>
    </xf>
    <xf numFmtId="165" fontId="27" fillId="0" borderId="14" xfId="0" applyNumberFormat="1" applyFont="1" applyFill="1" applyBorder="1" applyAlignment="1">
      <alignment horizontal="center"/>
    </xf>
    <xf numFmtId="0" fontId="31" fillId="0" borderId="41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7" fillId="5" borderId="42" xfId="0" applyFont="1" applyFill="1" applyBorder="1" applyAlignment="1">
      <alignment/>
    </xf>
    <xf numFmtId="0" fontId="26" fillId="0" borderId="17" xfId="0" applyFont="1" applyBorder="1" applyAlignment="1">
      <alignment horizontal="center"/>
    </xf>
    <xf numFmtId="165" fontId="26" fillId="0" borderId="43" xfId="0" applyNumberFormat="1" applyFont="1" applyFill="1" applyBorder="1" applyAlignment="1">
      <alignment horizontal="left"/>
    </xf>
    <xf numFmtId="165" fontId="26" fillId="0" borderId="44" xfId="0" applyNumberFormat="1" applyFont="1" applyFill="1" applyBorder="1" applyAlignment="1">
      <alignment horizontal="center"/>
    </xf>
    <xf numFmtId="0" fontId="29" fillId="7" borderId="45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26" fillId="0" borderId="46" xfId="0" applyFont="1" applyFill="1" applyBorder="1" applyAlignment="1">
      <alignment horizontal="center"/>
    </xf>
    <xf numFmtId="1" fontId="30" fillId="6" borderId="47" xfId="0" applyNumberFormat="1" applyFont="1" applyFill="1" applyBorder="1" applyAlignment="1" applyProtection="1">
      <alignment horizontal="center"/>
      <protection hidden="1"/>
    </xf>
    <xf numFmtId="0" fontId="26" fillId="0" borderId="48" xfId="0" applyFont="1" applyFill="1" applyBorder="1" applyAlignment="1">
      <alignment horizontal="center"/>
    </xf>
    <xf numFmtId="165" fontId="27" fillId="0" borderId="45" xfId="0" applyNumberFormat="1" applyFont="1" applyFill="1" applyBorder="1" applyAlignment="1">
      <alignment horizontal="center"/>
    </xf>
    <xf numFmtId="165" fontId="27" fillId="0" borderId="16" xfId="0" applyNumberFormat="1" applyFont="1" applyFill="1" applyBorder="1" applyAlignment="1">
      <alignment horizontal="center"/>
    </xf>
    <xf numFmtId="165" fontId="27" fillId="0" borderId="19" xfId="0" applyNumberFormat="1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165" fontId="26" fillId="0" borderId="42" xfId="0" applyNumberFormat="1" applyFont="1" applyFill="1" applyBorder="1" applyAlignment="1">
      <alignment horizontal="left"/>
    </xf>
    <xf numFmtId="0" fontId="29" fillId="0" borderId="45" xfId="0" applyFont="1" applyFill="1" applyBorder="1" applyAlignment="1">
      <alignment horizontal="center"/>
    </xf>
    <xf numFmtId="0" fontId="27" fillId="0" borderId="42" xfId="0" applyFont="1" applyFill="1" applyBorder="1" applyAlignment="1">
      <alignment/>
    </xf>
    <xf numFmtId="49" fontId="26" fillId="0" borderId="17" xfId="0" applyNumberFormat="1" applyFont="1" applyFill="1" applyBorder="1" applyAlignment="1">
      <alignment horizontal="center"/>
    </xf>
    <xf numFmtId="49" fontId="27" fillId="0" borderId="16" xfId="0" applyNumberFormat="1" applyFont="1" applyFill="1" applyBorder="1" applyAlignment="1">
      <alignment horizontal="center"/>
    </xf>
    <xf numFmtId="165" fontId="26" fillId="0" borderId="17" xfId="0" applyNumberFormat="1" applyFont="1" applyFill="1" applyBorder="1" applyAlignment="1">
      <alignment horizontal="center"/>
    </xf>
    <xf numFmtId="0" fontId="27" fillId="0" borderId="42" xfId="0" applyFont="1" applyFill="1" applyBorder="1" applyAlignment="1">
      <alignment horizontal="left"/>
    </xf>
    <xf numFmtId="49" fontId="26" fillId="0" borderId="42" xfId="0" applyNumberFormat="1" applyFont="1" applyFill="1" applyBorder="1" applyAlignment="1">
      <alignment horizontal="left"/>
    </xf>
    <xf numFmtId="0" fontId="26" fillId="0" borderId="24" xfId="0" applyFont="1" applyFill="1" applyBorder="1" applyAlignment="1">
      <alignment horizontal="center"/>
    </xf>
    <xf numFmtId="0" fontId="27" fillId="0" borderId="49" xfId="0" applyFont="1" applyFill="1" applyBorder="1" applyAlignment="1">
      <alignment/>
    </xf>
    <xf numFmtId="0" fontId="26" fillId="0" borderId="22" xfId="0" applyFont="1" applyFill="1" applyBorder="1" applyAlignment="1">
      <alignment horizontal="center"/>
    </xf>
    <xf numFmtId="165" fontId="26" fillId="0" borderId="49" xfId="0" applyNumberFormat="1" applyFont="1" applyFill="1" applyBorder="1" applyAlignment="1">
      <alignment horizontal="left"/>
    </xf>
    <xf numFmtId="165" fontId="26" fillId="0" borderId="50" xfId="0" applyNumberFormat="1" applyFont="1" applyFill="1" applyBorder="1" applyAlignment="1">
      <alignment horizontal="center"/>
    </xf>
    <xf numFmtId="0" fontId="29" fillId="0" borderId="51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0" fontId="29" fillId="0" borderId="23" xfId="0" applyFont="1" applyFill="1" applyBorder="1" applyAlignment="1">
      <alignment horizontal="center"/>
    </xf>
    <xf numFmtId="0" fontId="26" fillId="0" borderId="52" xfId="0" applyFont="1" applyFill="1" applyBorder="1" applyAlignment="1">
      <alignment horizontal="center"/>
    </xf>
    <xf numFmtId="1" fontId="30" fillId="6" borderId="53" xfId="0" applyNumberFormat="1" applyFont="1" applyFill="1" applyBorder="1" applyAlignment="1" applyProtection="1">
      <alignment horizontal="center"/>
      <protection hidden="1"/>
    </xf>
    <xf numFmtId="0" fontId="26" fillId="0" borderId="54" xfId="0" applyFont="1" applyFill="1" applyBorder="1" applyAlignment="1">
      <alignment horizontal="center"/>
    </xf>
    <xf numFmtId="165" fontId="27" fillId="0" borderId="51" xfId="0" applyNumberFormat="1" applyFont="1" applyFill="1" applyBorder="1" applyAlignment="1">
      <alignment horizontal="center"/>
    </xf>
    <xf numFmtId="165" fontId="27" fillId="0" borderId="21" xfId="0" applyNumberFormat="1" applyFont="1" applyFill="1" applyBorder="1" applyAlignment="1">
      <alignment horizontal="center"/>
    </xf>
    <xf numFmtId="165" fontId="27" fillId="0" borderId="24" xfId="0" applyNumberFormat="1" applyFont="1" applyFill="1" applyBorder="1" applyAlignment="1">
      <alignment horizontal="center"/>
    </xf>
    <xf numFmtId="0" fontId="26" fillId="0" borderId="55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56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8" fillId="0" borderId="56" xfId="0" applyFont="1" applyFill="1" applyBorder="1" applyAlignment="1">
      <alignment horizontal="center"/>
    </xf>
    <xf numFmtId="0" fontId="31" fillId="0" borderId="57" xfId="0" applyFont="1" applyFill="1" applyBorder="1" applyAlignment="1">
      <alignment horizontal="center"/>
    </xf>
    <xf numFmtId="0" fontId="31" fillId="0" borderId="58" xfId="0" applyFont="1" applyFill="1" applyBorder="1" applyAlignment="1">
      <alignment horizontal="center"/>
    </xf>
    <xf numFmtId="1" fontId="32" fillId="19" borderId="59" xfId="0" applyNumberFormat="1" applyFont="1" applyFill="1" applyBorder="1" applyAlignment="1">
      <alignment horizontal="center"/>
    </xf>
    <xf numFmtId="0" fontId="26" fillId="0" borderId="60" xfId="0" applyFont="1" applyFill="1" applyBorder="1" applyAlignment="1">
      <alignment horizontal="center"/>
    </xf>
    <xf numFmtId="165" fontId="31" fillId="0" borderId="41" xfId="0" applyNumberFormat="1" applyFont="1" applyFill="1" applyBorder="1" applyAlignment="1">
      <alignment horizontal="center"/>
    </xf>
    <xf numFmtId="0" fontId="26" fillId="4" borderId="61" xfId="0" applyFont="1" applyFill="1" applyBorder="1" applyAlignment="1">
      <alignment horizontal="center"/>
    </xf>
    <xf numFmtId="0" fontId="26" fillId="4" borderId="62" xfId="0" applyFont="1" applyFill="1" applyBorder="1" applyAlignment="1">
      <alignment horizontal="center"/>
    </xf>
    <xf numFmtId="0" fontId="27" fillId="4" borderId="63" xfId="0" applyFont="1" applyFill="1" applyBorder="1" applyAlignment="1">
      <alignment horizontal="center"/>
    </xf>
    <xf numFmtId="0" fontId="26" fillId="4" borderId="59" xfId="0" applyFont="1" applyFill="1" applyBorder="1" applyAlignment="1">
      <alignment horizontal="center"/>
    </xf>
    <xf numFmtId="0" fontId="26" fillId="4" borderId="64" xfId="0" applyFont="1" applyFill="1" applyBorder="1" applyAlignment="1">
      <alignment horizontal="left"/>
    </xf>
    <xf numFmtId="0" fontId="28" fillId="0" borderId="59" xfId="0" applyFont="1" applyFill="1" applyBorder="1" applyAlignment="1">
      <alignment horizontal="center"/>
    </xf>
    <xf numFmtId="0" fontId="26" fillId="4" borderId="65" xfId="0" applyFont="1" applyFill="1" applyBorder="1" applyAlignment="1">
      <alignment horizontal="center"/>
    </xf>
    <xf numFmtId="0" fontId="26" fillId="4" borderId="66" xfId="0" applyFont="1" applyFill="1" applyBorder="1" applyAlignment="1">
      <alignment horizontal="center"/>
    </xf>
    <xf numFmtId="0" fontId="26" fillId="4" borderId="63" xfId="0" applyFont="1" applyFill="1" applyBorder="1" applyAlignment="1">
      <alignment horizontal="center"/>
    </xf>
    <xf numFmtId="0" fontId="28" fillId="4" borderId="67" xfId="0" applyFont="1" applyFill="1" applyBorder="1" applyAlignment="1">
      <alignment horizontal="center"/>
    </xf>
    <xf numFmtId="0" fontId="26" fillId="4" borderId="68" xfId="0" applyFont="1" applyFill="1" applyBorder="1" applyAlignment="1">
      <alignment horizontal="center"/>
    </xf>
    <xf numFmtId="165" fontId="26" fillId="17" borderId="65" xfId="0" applyNumberFormat="1" applyFont="1" applyFill="1" applyBorder="1" applyAlignment="1">
      <alignment horizontal="center"/>
    </xf>
    <xf numFmtId="165" fontId="26" fillId="17" borderId="66" xfId="0" applyNumberFormat="1" applyFont="1" applyFill="1" applyBorder="1" applyAlignment="1">
      <alignment horizontal="center"/>
    </xf>
    <xf numFmtId="165" fontId="26" fillId="17" borderId="69" xfId="0" applyNumberFormat="1" applyFont="1" applyFill="1" applyBorder="1" applyAlignment="1">
      <alignment horizontal="center"/>
    </xf>
    <xf numFmtId="0" fontId="26" fillId="0" borderId="70" xfId="0" applyFont="1" applyFill="1" applyBorder="1" applyAlignment="1">
      <alignment horizontal="center"/>
    </xf>
    <xf numFmtId="0" fontId="26" fillId="0" borderId="71" xfId="0" applyFont="1" applyFill="1" applyBorder="1" applyAlignment="1">
      <alignment horizontal="center"/>
    </xf>
    <xf numFmtId="0" fontId="27" fillId="5" borderId="72" xfId="0" applyFont="1" applyFill="1" applyBorder="1" applyAlignment="1">
      <alignment/>
    </xf>
    <xf numFmtId="0" fontId="26" fillId="0" borderId="44" xfId="0" applyFont="1" applyFill="1" applyBorder="1" applyAlignment="1">
      <alignment horizontal="center"/>
    </xf>
    <xf numFmtId="0" fontId="29" fillId="7" borderId="73" xfId="0" applyFont="1" applyFill="1" applyBorder="1" applyAlignment="1">
      <alignment horizontal="center"/>
    </xf>
    <xf numFmtId="0" fontId="29" fillId="0" borderId="71" xfId="0" applyFont="1" applyFill="1" applyBorder="1" applyAlignment="1">
      <alignment horizontal="center"/>
    </xf>
    <xf numFmtId="0" fontId="29" fillId="7" borderId="71" xfId="0" applyFont="1" applyFill="1" applyBorder="1" applyAlignment="1">
      <alignment horizontal="center"/>
    </xf>
    <xf numFmtId="0" fontId="26" fillId="0" borderId="74" xfId="0" applyFont="1" applyFill="1" applyBorder="1" applyAlignment="1">
      <alignment horizontal="center"/>
    </xf>
    <xf numFmtId="1" fontId="30" fillId="6" borderId="75" xfId="0" applyNumberFormat="1" applyFont="1" applyFill="1" applyBorder="1" applyAlignment="1" applyProtection="1">
      <alignment horizontal="center"/>
      <protection hidden="1"/>
    </xf>
    <xf numFmtId="0" fontId="26" fillId="0" borderId="76" xfId="0" applyFont="1" applyFill="1" applyBorder="1" applyAlignment="1">
      <alignment horizontal="center"/>
    </xf>
    <xf numFmtId="165" fontId="29" fillId="0" borderId="71" xfId="0" applyNumberFormat="1" applyFont="1" applyFill="1" applyBorder="1" applyAlignment="1">
      <alignment horizontal="center"/>
    </xf>
    <xf numFmtId="165" fontId="28" fillId="0" borderId="77" xfId="0" applyNumberFormat="1" applyFont="1" applyFill="1" applyBorder="1" applyAlignment="1">
      <alignment horizontal="center"/>
    </xf>
    <xf numFmtId="0" fontId="26" fillId="0" borderId="78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7" fillId="5" borderId="46" xfId="0" applyFont="1" applyFill="1" applyBorder="1" applyAlignment="1">
      <alignment/>
    </xf>
    <xf numFmtId="0" fontId="26" fillId="0" borderId="18" xfId="0" applyFont="1" applyFill="1" applyBorder="1" applyAlignment="1">
      <alignment horizontal="center"/>
    </xf>
    <xf numFmtId="165" fontId="29" fillId="0" borderId="16" xfId="0" applyNumberFormat="1" applyFont="1" applyFill="1" applyBorder="1" applyAlignment="1">
      <alignment horizontal="center"/>
    </xf>
    <xf numFmtId="165" fontId="28" fillId="0" borderId="79" xfId="0" applyNumberFormat="1" applyFont="1" applyFill="1" applyBorder="1" applyAlignment="1">
      <alignment horizontal="center"/>
    </xf>
    <xf numFmtId="0" fontId="27" fillId="0" borderId="46" xfId="0" applyFont="1" applyFill="1" applyBorder="1" applyAlignment="1">
      <alignment/>
    </xf>
    <xf numFmtId="0" fontId="27" fillId="0" borderId="46" xfId="0" applyFont="1" applyBorder="1" applyAlignment="1">
      <alignment/>
    </xf>
    <xf numFmtId="0" fontId="26" fillId="0" borderId="42" xfId="0" applyFont="1" applyBorder="1" applyAlignment="1">
      <alignment/>
    </xf>
    <xf numFmtId="0" fontId="27" fillId="0" borderId="46" xfId="0" applyFont="1" applyFill="1" applyBorder="1" applyAlignment="1">
      <alignment horizontal="left"/>
    </xf>
    <xf numFmtId="49" fontId="28" fillId="0" borderId="79" xfId="0" applyNumberFormat="1" applyFont="1" applyFill="1" applyBorder="1" applyAlignment="1">
      <alignment horizontal="center"/>
    </xf>
    <xf numFmtId="0" fontId="27" fillId="0" borderId="18" xfId="0" applyFont="1" applyFill="1" applyBorder="1" applyAlignment="1">
      <alignment/>
    </xf>
    <xf numFmtId="0" fontId="33" fillId="0" borderId="16" xfId="0" applyFont="1" applyFill="1" applyBorder="1" applyAlignment="1">
      <alignment horizontal="center"/>
    </xf>
    <xf numFmtId="165" fontId="33" fillId="0" borderId="16" xfId="0" applyNumberFormat="1" applyFont="1" applyFill="1" applyBorder="1" applyAlignment="1">
      <alignment horizontal="center"/>
    </xf>
    <xf numFmtId="0" fontId="26" fillId="0" borderId="80" xfId="0" applyFont="1" applyFill="1" applyBorder="1" applyAlignment="1">
      <alignment horizontal="center"/>
    </xf>
    <xf numFmtId="0" fontId="27" fillId="0" borderId="81" xfId="0" applyFont="1" applyFill="1" applyBorder="1" applyAlignment="1">
      <alignment/>
    </xf>
    <xf numFmtId="0" fontId="26" fillId="0" borderId="82" xfId="0" applyFont="1" applyFill="1" applyBorder="1" applyAlignment="1">
      <alignment horizontal="center"/>
    </xf>
    <xf numFmtId="165" fontId="26" fillId="0" borderId="83" xfId="0" applyNumberFormat="1" applyFont="1" applyFill="1" applyBorder="1" applyAlignment="1">
      <alignment horizontal="left"/>
    </xf>
    <xf numFmtId="49" fontId="26" fillId="0" borderId="22" xfId="0" applyNumberFormat="1" applyFont="1" applyFill="1" applyBorder="1" applyAlignment="1">
      <alignment horizontal="center"/>
    </xf>
    <xf numFmtId="0" fontId="29" fillId="0" borderId="84" xfId="0" applyFont="1" applyFill="1" applyBorder="1" applyAlignment="1">
      <alignment horizontal="center"/>
    </xf>
    <xf numFmtId="0" fontId="29" fillId="0" borderId="80" xfId="0" applyFont="1" applyFill="1" applyBorder="1" applyAlignment="1">
      <alignment horizontal="center"/>
    </xf>
    <xf numFmtId="0" fontId="26" fillId="0" borderId="81" xfId="0" applyFont="1" applyFill="1" applyBorder="1" applyAlignment="1">
      <alignment horizontal="center"/>
    </xf>
    <xf numFmtId="1" fontId="30" fillId="6" borderId="85" xfId="0" applyNumberFormat="1" applyFont="1" applyFill="1" applyBorder="1" applyAlignment="1" applyProtection="1">
      <alignment horizontal="center"/>
      <protection hidden="1"/>
    </xf>
    <xf numFmtId="165" fontId="29" fillId="0" borderId="80" xfId="0" applyNumberFormat="1" applyFont="1" applyFill="1" applyBorder="1" applyAlignment="1">
      <alignment horizontal="center"/>
    </xf>
    <xf numFmtId="165" fontId="29" fillId="0" borderId="21" xfId="0" applyNumberFormat="1" applyFont="1" applyFill="1" applyBorder="1" applyAlignment="1">
      <alignment horizontal="center"/>
    </xf>
    <xf numFmtId="49" fontId="28" fillId="0" borderId="86" xfId="0" applyNumberFormat="1" applyFont="1" applyFill="1" applyBorder="1" applyAlignment="1">
      <alignment horizontal="center"/>
    </xf>
    <xf numFmtId="0" fontId="26" fillId="0" borderId="61" xfId="0" applyFont="1" applyFill="1" applyBorder="1" applyAlignment="1">
      <alignment horizontal="center"/>
    </xf>
    <xf numFmtId="0" fontId="26" fillId="0" borderId="66" xfId="0" applyFont="1" applyFill="1" applyBorder="1" applyAlignment="1">
      <alignment horizontal="center"/>
    </xf>
    <xf numFmtId="0" fontId="26" fillId="0" borderId="62" xfId="0" applyFont="1" applyFill="1" applyBorder="1" applyAlignment="1">
      <alignment/>
    </xf>
    <xf numFmtId="0" fontId="26" fillId="0" borderId="59" xfId="0" applyFont="1" applyFill="1" applyBorder="1" applyAlignment="1">
      <alignment horizontal="center"/>
    </xf>
    <xf numFmtId="0" fontId="26" fillId="0" borderId="64" xfId="0" applyFont="1" applyFill="1" applyBorder="1" applyAlignment="1">
      <alignment horizontal="left"/>
    </xf>
    <xf numFmtId="0" fontId="31" fillId="0" borderId="65" xfId="0" applyFont="1" applyFill="1" applyBorder="1" applyAlignment="1">
      <alignment horizontal="center"/>
    </xf>
    <xf numFmtId="0" fontId="31" fillId="0" borderId="66" xfId="0" applyFont="1" applyFill="1" applyBorder="1" applyAlignment="1">
      <alignment horizontal="center"/>
    </xf>
    <xf numFmtId="0" fontId="31" fillId="0" borderId="87" xfId="0" applyFont="1" applyFill="1" applyBorder="1" applyAlignment="1">
      <alignment horizontal="center"/>
    </xf>
    <xf numFmtId="0" fontId="26" fillId="0" borderId="64" xfId="0" applyFont="1" applyFill="1" applyBorder="1" applyAlignment="1">
      <alignment horizontal="center"/>
    </xf>
    <xf numFmtId="0" fontId="26" fillId="0" borderId="68" xfId="0" applyFont="1" applyFill="1" applyBorder="1" applyAlignment="1">
      <alignment horizontal="center"/>
    </xf>
    <xf numFmtId="165" fontId="31" fillId="0" borderId="87" xfId="0" applyNumberFormat="1" applyFont="1" applyFill="1" applyBorder="1" applyAlignment="1">
      <alignment horizontal="center"/>
    </xf>
    <xf numFmtId="0" fontId="29" fillId="0" borderId="73" xfId="0" applyFont="1" applyFill="1" applyBorder="1" applyAlignment="1">
      <alignment horizontal="center"/>
    </xf>
    <xf numFmtId="165" fontId="29" fillId="0" borderId="11" xfId="0" applyNumberFormat="1" applyFont="1" applyFill="1" applyBorder="1" applyAlignment="1">
      <alignment horizontal="center"/>
    </xf>
    <xf numFmtId="0" fontId="27" fillId="0" borderId="42" xfId="0" applyFont="1" applyBorder="1" applyAlignment="1">
      <alignment/>
    </xf>
    <xf numFmtId="0" fontId="26" fillId="0" borderId="42" xfId="0" applyFont="1" applyBorder="1" applyAlignment="1">
      <alignment horizontal="left"/>
    </xf>
    <xf numFmtId="0" fontId="26" fillId="0" borderId="88" xfId="0" applyFont="1" applyFill="1" applyBorder="1" applyAlignment="1">
      <alignment horizontal="center"/>
    </xf>
    <xf numFmtId="0" fontId="26" fillId="0" borderId="89" xfId="0" applyFont="1" applyFill="1" applyBorder="1" applyAlignment="1">
      <alignment horizontal="center"/>
    </xf>
    <xf numFmtId="49" fontId="27" fillId="0" borderId="80" xfId="0" applyNumberFormat="1" applyFont="1" applyFill="1" applyBorder="1" applyAlignment="1">
      <alignment horizontal="center"/>
    </xf>
    <xf numFmtId="0" fontId="26" fillId="0" borderId="63" xfId="0" applyFont="1" applyFill="1" applyBorder="1" applyAlignment="1">
      <alignment/>
    </xf>
    <xf numFmtId="0" fontId="26" fillId="0" borderId="64" xfId="0" applyFont="1" applyFill="1" applyBorder="1" applyAlignment="1">
      <alignment/>
    </xf>
    <xf numFmtId="165" fontId="31" fillId="0" borderId="61" xfId="0" applyNumberFormat="1" applyFont="1" applyFill="1" applyBorder="1" applyAlignment="1">
      <alignment horizontal="center"/>
    </xf>
    <xf numFmtId="165" fontId="31" fillId="0" borderId="66" xfId="0" applyNumberFormat="1" applyFont="1" applyFill="1" applyBorder="1" applyAlignment="1">
      <alignment horizontal="center"/>
    </xf>
    <xf numFmtId="0" fontId="27" fillId="5" borderId="72" xfId="0" applyFont="1" applyFill="1" applyBorder="1" applyAlignment="1">
      <alignment horizontal="left"/>
    </xf>
    <xf numFmtId="1" fontId="29" fillId="7" borderId="73" xfId="0" applyNumberFormat="1" applyFont="1" applyFill="1" applyBorder="1" applyAlignment="1">
      <alignment horizontal="center"/>
    </xf>
    <xf numFmtId="1" fontId="29" fillId="0" borderId="45" xfId="0" applyNumberFormat="1" applyFont="1" applyFill="1" applyBorder="1" applyAlignment="1">
      <alignment horizontal="center"/>
    </xf>
    <xf numFmtId="0" fontId="27" fillId="5" borderId="46" xfId="0" applyFont="1" applyFill="1" applyBorder="1" applyAlignment="1">
      <alignment horizontal="left"/>
    </xf>
    <xf numFmtId="0" fontId="26" fillId="0" borderId="90" xfId="0" applyFont="1" applyFill="1" applyBorder="1" applyAlignment="1">
      <alignment horizontal="center"/>
    </xf>
    <xf numFmtId="0" fontId="27" fillId="0" borderId="83" xfId="0" applyFont="1" applyBorder="1" applyAlignment="1">
      <alignment/>
    </xf>
    <xf numFmtId="0" fontId="26" fillId="0" borderId="82" xfId="0" applyFont="1" applyBorder="1" applyAlignment="1">
      <alignment horizontal="center"/>
    </xf>
    <xf numFmtId="0" fontId="26" fillId="0" borderId="83" xfId="0" applyFont="1" applyBorder="1" applyAlignment="1">
      <alignment horizontal="left"/>
    </xf>
    <xf numFmtId="165" fontId="26" fillId="0" borderId="22" xfId="0" applyNumberFormat="1" applyFont="1" applyFill="1" applyBorder="1" applyAlignment="1">
      <alignment horizontal="center"/>
    </xf>
    <xf numFmtId="1" fontId="29" fillId="0" borderId="84" xfId="0" applyNumberFormat="1" applyFont="1" applyFill="1" applyBorder="1" applyAlignment="1">
      <alignment horizontal="center"/>
    </xf>
    <xf numFmtId="0" fontId="26" fillId="0" borderId="61" xfId="0" applyFont="1" applyFill="1" applyBorder="1" applyAlignment="1">
      <alignment/>
    </xf>
    <xf numFmtId="0" fontId="26" fillId="0" borderId="66" xfId="0" applyFont="1" applyFill="1" applyBorder="1" applyAlignment="1">
      <alignment/>
    </xf>
    <xf numFmtId="0" fontId="26" fillId="0" borderId="65" xfId="0" applyFont="1" applyFill="1" applyBorder="1" applyAlignment="1">
      <alignment horizontal="center"/>
    </xf>
    <xf numFmtId="1" fontId="32" fillId="19" borderId="0" xfId="0" applyNumberFormat="1" applyFont="1" applyFill="1" applyBorder="1" applyAlignment="1">
      <alignment horizontal="center"/>
    </xf>
    <xf numFmtId="0" fontId="26" fillId="0" borderId="91" xfId="0" applyFont="1" applyFill="1" applyBorder="1" applyAlignment="1">
      <alignment horizontal="center"/>
    </xf>
    <xf numFmtId="0" fontId="26" fillId="4" borderId="87" xfId="0" applyFont="1" applyFill="1" applyBorder="1" applyAlignment="1">
      <alignment horizontal="center"/>
    </xf>
    <xf numFmtId="0" fontId="27" fillId="4" borderId="64" xfId="0" applyFont="1" applyFill="1" applyBorder="1" applyAlignment="1">
      <alignment horizontal="center"/>
    </xf>
    <xf numFmtId="0" fontId="26" fillId="0" borderId="92" xfId="0" applyFont="1" applyFill="1" applyBorder="1" applyAlignment="1">
      <alignment horizontal="center"/>
    </xf>
    <xf numFmtId="0" fontId="27" fillId="5" borderId="43" xfId="0" applyFont="1" applyFill="1" applyBorder="1" applyAlignment="1">
      <alignment/>
    </xf>
    <xf numFmtId="49" fontId="27" fillId="0" borderId="71" xfId="0" applyNumberFormat="1" applyFont="1" applyFill="1" applyBorder="1" applyAlignment="1">
      <alignment horizontal="center"/>
    </xf>
    <xf numFmtId="0" fontId="27" fillId="0" borderId="83" xfId="0" applyFont="1" applyFill="1" applyBorder="1" applyAlignment="1">
      <alignment/>
    </xf>
    <xf numFmtId="49" fontId="26" fillId="0" borderId="83" xfId="0" applyNumberFormat="1" applyFont="1" applyFill="1" applyBorder="1" applyAlignment="1">
      <alignment horizontal="left"/>
    </xf>
    <xf numFmtId="0" fontId="34" fillId="0" borderId="65" xfId="0" applyFont="1" applyFill="1" applyBorder="1" applyAlignment="1">
      <alignment horizontal="center"/>
    </xf>
    <xf numFmtId="0" fontId="34" fillId="0" borderId="66" xfId="0" applyFont="1" applyFill="1" applyBorder="1" applyAlignment="1">
      <alignment horizontal="center"/>
    </xf>
    <xf numFmtId="0" fontId="34" fillId="0" borderId="87" xfId="0" applyFont="1" applyFill="1" applyBorder="1" applyAlignment="1">
      <alignment horizontal="center"/>
    </xf>
    <xf numFmtId="165" fontId="34" fillId="0" borderId="61" xfId="0" applyNumberFormat="1" applyFont="1" applyFill="1" applyBorder="1" applyAlignment="1">
      <alignment horizontal="center"/>
    </xf>
    <xf numFmtId="165" fontId="34" fillId="0" borderId="66" xfId="0" applyNumberFormat="1" applyFont="1" applyFill="1" applyBorder="1" applyAlignment="1">
      <alignment horizontal="center"/>
    </xf>
    <xf numFmtId="165" fontId="34" fillId="0" borderId="87" xfId="0" applyNumberFormat="1" applyFont="1" applyFill="1" applyBorder="1" applyAlignment="1">
      <alignment horizontal="center"/>
    </xf>
    <xf numFmtId="0" fontId="27" fillId="5" borderId="42" xfId="0" applyFont="1" applyFill="1" applyBorder="1" applyAlignment="1">
      <alignment horizontal="left"/>
    </xf>
    <xf numFmtId="0" fontId="33" fillId="0" borderId="80" xfId="0" applyFont="1" applyFill="1" applyBorder="1" applyAlignment="1">
      <alignment horizontal="center"/>
    </xf>
    <xf numFmtId="165" fontId="28" fillId="0" borderId="86" xfId="0" applyNumberFormat="1" applyFont="1" applyFill="1" applyBorder="1" applyAlignment="1">
      <alignment horizontal="center"/>
    </xf>
    <xf numFmtId="0" fontId="26" fillId="0" borderId="43" xfId="0" applyFont="1" applyFill="1" applyBorder="1" applyAlignment="1">
      <alignment horizontal="left"/>
    </xf>
    <xf numFmtId="49" fontId="26" fillId="0" borderId="44" xfId="0" applyNumberFormat="1" applyFont="1" applyFill="1" applyBorder="1" applyAlignment="1">
      <alignment horizontal="center"/>
    </xf>
    <xf numFmtId="49" fontId="28" fillId="0" borderId="77" xfId="0" applyNumberFormat="1" applyFont="1" applyFill="1" applyBorder="1" applyAlignment="1">
      <alignment horizontal="center"/>
    </xf>
    <xf numFmtId="0" fontId="27" fillId="5" borderId="93" xfId="0" applyFont="1" applyFill="1" applyBorder="1" applyAlignment="1">
      <alignment/>
    </xf>
    <xf numFmtId="0" fontId="27" fillId="5" borderId="18" xfId="0" applyFont="1" applyFill="1" applyBorder="1" applyAlignment="1">
      <alignment/>
    </xf>
    <xf numFmtId="0" fontId="26" fillId="0" borderId="42" xfId="0" applyFont="1" applyFill="1" applyBorder="1" applyAlignment="1">
      <alignment horizontal="left"/>
    </xf>
    <xf numFmtId="0" fontId="26" fillId="0" borderId="94" xfId="0" applyFont="1" applyFill="1" applyBorder="1" applyAlignment="1">
      <alignment horizontal="center"/>
    </xf>
    <xf numFmtId="0" fontId="26" fillId="0" borderId="41" xfId="0" applyFont="1" applyFill="1" applyBorder="1" applyAlignment="1">
      <alignment horizontal="center"/>
    </xf>
    <xf numFmtId="0" fontId="27" fillId="0" borderId="58" xfId="0" applyFont="1" applyFill="1" applyBorder="1" applyAlignment="1">
      <alignment/>
    </xf>
    <xf numFmtId="49" fontId="26" fillId="0" borderId="56" xfId="0" applyNumberFormat="1" applyFont="1" applyFill="1" applyBorder="1" applyAlignment="1">
      <alignment horizontal="center"/>
    </xf>
    <xf numFmtId="0" fontId="29" fillId="0" borderId="57" xfId="0" applyFont="1" applyFill="1" applyBorder="1" applyAlignment="1">
      <alignment horizontal="center"/>
    </xf>
    <xf numFmtId="0" fontId="29" fillId="0" borderId="41" xfId="0" applyFont="1" applyFill="1" applyBorder="1" applyAlignment="1">
      <alignment horizontal="center"/>
    </xf>
    <xf numFmtId="0" fontId="26" fillId="0" borderId="58" xfId="0" applyFont="1" applyFill="1" applyBorder="1" applyAlignment="1">
      <alignment horizontal="center"/>
    </xf>
    <xf numFmtId="1" fontId="30" fillId="6" borderId="95" xfId="0" applyNumberFormat="1" applyFont="1" applyFill="1" applyBorder="1" applyAlignment="1" applyProtection="1">
      <alignment horizontal="center"/>
      <protection hidden="1"/>
    </xf>
    <xf numFmtId="165" fontId="29" fillId="0" borderId="41" xfId="0" applyNumberFormat="1" applyFont="1" applyFill="1" applyBorder="1" applyAlignment="1">
      <alignment horizontal="center"/>
    </xf>
    <xf numFmtId="165" fontId="29" fillId="0" borderId="96" xfId="0" applyNumberFormat="1" applyFont="1" applyFill="1" applyBorder="1" applyAlignment="1">
      <alignment horizontal="center"/>
    </xf>
    <xf numFmtId="49" fontId="28" fillId="0" borderId="97" xfId="0" applyNumberFormat="1" applyFont="1" applyFill="1" applyBorder="1" applyAlignment="1">
      <alignment horizontal="center"/>
    </xf>
    <xf numFmtId="0" fontId="27" fillId="0" borderId="66" xfId="0" applyFont="1" applyFill="1" applyBorder="1" applyAlignment="1">
      <alignment/>
    </xf>
    <xf numFmtId="0" fontId="26" fillId="0" borderId="62" xfId="0" applyFont="1" applyFill="1" applyBorder="1" applyAlignment="1">
      <alignment horizontal="center"/>
    </xf>
    <xf numFmtId="0" fontId="26" fillId="0" borderId="62" xfId="0" applyFont="1" applyFill="1" applyBorder="1" applyAlignment="1">
      <alignment horizontal="left"/>
    </xf>
    <xf numFmtId="0" fontId="28" fillId="0" borderId="68" xfId="0" applyFont="1" applyFill="1" applyBorder="1" applyAlignment="1">
      <alignment horizontal="center"/>
    </xf>
    <xf numFmtId="0" fontId="26" fillId="0" borderId="56" xfId="0" applyFont="1" applyFill="1" applyBorder="1" applyAlignment="1">
      <alignment/>
    </xf>
    <xf numFmtId="0" fontId="27" fillId="0" borderId="74" xfId="0" applyFont="1" applyFill="1" applyBorder="1" applyAlignment="1">
      <alignment horizontal="left"/>
    </xf>
    <xf numFmtId="165" fontId="28" fillId="0" borderId="44" xfId="0" applyNumberFormat="1" applyFont="1" applyFill="1" applyBorder="1" applyAlignment="1">
      <alignment horizontal="center"/>
    </xf>
    <xf numFmtId="0" fontId="29" fillId="0" borderId="74" xfId="0" applyFont="1" applyFill="1" applyBorder="1" applyAlignment="1">
      <alignment horizontal="center"/>
    </xf>
    <xf numFmtId="0" fontId="26" fillId="0" borderId="72" xfId="0" applyFont="1" applyFill="1" applyBorder="1" applyAlignment="1">
      <alignment horizontal="center"/>
    </xf>
    <xf numFmtId="165" fontId="29" fillId="0" borderId="73" xfId="0" applyNumberFormat="1" applyFont="1" applyFill="1" applyBorder="1" applyAlignment="1">
      <alignment horizontal="center"/>
    </xf>
    <xf numFmtId="0" fontId="27" fillId="0" borderId="18" xfId="0" applyFont="1" applyFill="1" applyBorder="1" applyAlignment="1">
      <alignment horizontal="left"/>
    </xf>
    <xf numFmtId="165" fontId="28" fillId="0" borderId="17" xfId="0" applyNumberFormat="1" applyFont="1" applyFill="1" applyBorder="1" applyAlignment="1">
      <alignment horizontal="center"/>
    </xf>
    <xf numFmtId="165" fontId="29" fillId="0" borderId="45" xfId="0" applyNumberFormat="1" applyFont="1" applyFill="1" applyBorder="1" applyAlignment="1">
      <alignment horizontal="center"/>
    </xf>
    <xf numFmtId="49" fontId="28" fillId="0" borderId="82" xfId="0" applyNumberFormat="1" applyFont="1" applyFill="1" applyBorder="1" applyAlignment="1">
      <alignment horizontal="center"/>
    </xf>
    <xf numFmtId="0" fontId="29" fillId="0" borderId="81" xfId="0" applyFont="1" applyFill="1" applyBorder="1" applyAlignment="1">
      <alignment horizontal="center"/>
    </xf>
    <xf numFmtId="0" fontId="26" fillId="0" borderId="93" xfId="0" applyFont="1" applyFill="1" applyBorder="1" applyAlignment="1">
      <alignment horizontal="center"/>
    </xf>
    <xf numFmtId="165" fontId="29" fillId="0" borderId="98" xfId="0" applyNumberFormat="1" applyFont="1" applyFill="1" applyBorder="1" applyAlignment="1">
      <alignment horizontal="center"/>
    </xf>
    <xf numFmtId="0" fontId="31" fillId="0" borderId="64" xfId="0" applyFont="1" applyFill="1" applyBorder="1" applyAlignment="1">
      <alignment horizontal="center"/>
    </xf>
    <xf numFmtId="1" fontId="28" fillId="19" borderId="64" xfId="0" applyNumberFormat="1" applyFont="1" applyFill="1" applyBorder="1" applyAlignment="1">
      <alignment horizontal="center"/>
    </xf>
    <xf numFmtId="0" fontId="28" fillId="0" borderId="91" xfId="0" applyFont="1" applyFill="1" applyBorder="1" applyAlignment="1">
      <alignment horizontal="center"/>
    </xf>
    <xf numFmtId="165" fontId="31" fillId="0" borderId="64" xfId="0" applyNumberFormat="1" applyFont="1" applyFill="1" applyBorder="1" applyAlignment="1">
      <alignment horizontal="center"/>
    </xf>
    <xf numFmtId="165" fontId="31" fillId="0" borderId="69" xfId="0" applyNumberFormat="1" applyFont="1" applyFill="1" applyBorder="1" applyAlignment="1">
      <alignment horizontal="center"/>
    </xf>
    <xf numFmtId="0" fontId="28" fillId="0" borderId="63" xfId="0" applyFont="1" applyFill="1" applyBorder="1" applyAlignment="1">
      <alignment/>
    </xf>
    <xf numFmtId="0" fontId="26" fillId="4" borderId="12" xfId="0" applyFont="1" applyFill="1" applyBorder="1" applyAlignment="1">
      <alignment horizontal="center"/>
    </xf>
    <xf numFmtId="0" fontId="28" fillId="0" borderId="72" xfId="0" applyFont="1" applyFill="1" applyBorder="1" applyAlignment="1">
      <alignment horizontal="center"/>
    </xf>
    <xf numFmtId="1" fontId="27" fillId="0" borderId="17" xfId="0" applyNumberFormat="1" applyFont="1" applyFill="1" applyBorder="1" applyAlignment="1">
      <alignment horizontal="center"/>
    </xf>
    <xf numFmtId="1" fontId="35" fillId="0" borderId="59" xfId="0" applyNumberFormat="1" applyFont="1" applyFill="1" applyBorder="1" applyAlignment="1">
      <alignment horizontal="center"/>
    </xf>
    <xf numFmtId="0" fontId="28" fillId="0" borderId="99" xfId="0" applyFont="1" applyFill="1" applyBorder="1" applyAlignment="1">
      <alignment horizontal="center"/>
    </xf>
    <xf numFmtId="1" fontId="27" fillId="0" borderId="100" xfId="0" applyNumberFormat="1" applyFont="1" applyFill="1" applyBorder="1" applyAlignment="1">
      <alignment horizontal="center"/>
    </xf>
    <xf numFmtId="0" fontId="28" fillId="0" borderId="101" xfId="0" applyFont="1" applyFill="1" applyBorder="1" applyAlignment="1">
      <alignment/>
    </xf>
    <xf numFmtId="0" fontId="37" fillId="0" borderId="5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" fontId="26" fillId="0" borderId="0" xfId="0" applyNumberFormat="1" applyFont="1" applyFill="1" applyAlignment="1">
      <alignment horizontal="center"/>
    </xf>
    <xf numFmtId="0" fontId="26" fillId="6" borderId="102" xfId="0" applyFont="1" applyFill="1" applyBorder="1" applyAlignment="1">
      <alignment horizontal="center"/>
    </xf>
    <xf numFmtId="0" fontId="26" fillId="6" borderId="103" xfId="0" applyFont="1" applyFill="1" applyBorder="1" applyAlignment="1">
      <alignment horizontal="center"/>
    </xf>
    <xf numFmtId="1" fontId="26" fillId="6" borderId="103" xfId="0" applyNumberFormat="1" applyFont="1" applyFill="1" applyBorder="1" applyAlignment="1">
      <alignment horizontal="center"/>
    </xf>
    <xf numFmtId="0" fontId="26" fillId="6" borderId="104" xfId="0" applyFont="1" applyFill="1" applyBorder="1" applyAlignment="1">
      <alignment horizontal="center"/>
    </xf>
    <xf numFmtId="0" fontId="26" fillId="3" borderId="102" xfId="0" applyFont="1" applyFill="1" applyBorder="1" applyAlignment="1">
      <alignment horizontal="center"/>
    </xf>
    <xf numFmtId="0" fontId="26" fillId="3" borderId="103" xfId="0" applyFont="1" applyFill="1" applyBorder="1" applyAlignment="1">
      <alignment horizontal="center"/>
    </xf>
    <xf numFmtId="0" fontId="26" fillId="24" borderId="103" xfId="0" applyFont="1" applyFill="1" applyBorder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0" fontId="27" fillId="0" borderId="105" xfId="0" applyFont="1" applyFill="1" applyBorder="1" applyAlignment="1">
      <alignment horizontal="center"/>
    </xf>
    <xf numFmtId="0" fontId="27" fillId="0" borderId="106" xfId="0" applyFont="1" applyFill="1" applyBorder="1" applyAlignment="1">
      <alignment horizontal="center"/>
    </xf>
    <xf numFmtId="1" fontId="27" fillId="0" borderId="106" xfId="0" applyNumberFormat="1" applyFont="1" applyFill="1" applyBorder="1" applyAlignment="1">
      <alignment horizontal="center"/>
    </xf>
    <xf numFmtId="0" fontId="27" fillId="0" borderId="107" xfId="0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27" fillId="7" borderId="12" xfId="0" applyFont="1" applyFill="1" applyBorder="1" applyAlignment="1">
      <alignment horizontal="center"/>
    </xf>
    <xf numFmtId="0" fontId="30" fillId="7" borderId="12" xfId="0" applyFont="1" applyFill="1" applyBorder="1" applyAlignment="1">
      <alignment horizontal="center"/>
    </xf>
    <xf numFmtId="1" fontId="27" fillId="7" borderId="12" xfId="0" applyNumberFormat="1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25" borderId="17" xfId="0" applyFont="1" applyFill="1" applyBorder="1" applyAlignment="1">
      <alignment/>
    </xf>
    <xf numFmtId="165" fontId="43" fillId="10" borderId="17" xfId="0" applyNumberFormat="1" applyFont="1" applyFill="1" applyBorder="1" applyAlignment="1">
      <alignment horizontal="center"/>
    </xf>
    <xf numFmtId="0" fontId="30" fillId="5" borderId="17" xfId="0" applyFont="1" applyFill="1" applyBorder="1" applyAlignment="1">
      <alignment horizontal="center"/>
    </xf>
    <xf numFmtId="165" fontId="26" fillId="0" borderId="17" xfId="0" applyNumberFormat="1" applyFont="1" applyFill="1" applyBorder="1" applyAlignment="1">
      <alignment horizontal="left"/>
    </xf>
    <xf numFmtId="165" fontId="27" fillId="0" borderId="17" xfId="0" applyNumberFormat="1" applyFont="1" applyFill="1" applyBorder="1" applyAlignment="1">
      <alignment horizontal="center"/>
    </xf>
    <xf numFmtId="0" fontId="26" fillId="0" borderId="17" xfId="0" applyFont="1" applyBorder="1" applyAlignment="1">
      <alignment/>
    </xf>
    <xf numFmtId="0" fontId="27" fillId="25" borderId="17" xfId="0" applyFont="1" applyFill="1" applyBorder="1" applyAlignment="1">
      <alignment horizontal="left"/>
    </xf>
    <xf numFmtId="0" fontId="26" fillId="0" borderId="17" xfId="0" applyFont="1" applyBorder="1" applyAlignment="1">
      <alignment horizontal="left"/>
    </xf>
    <xf numFmtId="0" fontId="26" fillId="0" borderId="17" xfId="0" applyFont="1" applyFill="1" applyBorder="1" applyAlignment="1">
      <alignment horizontal="left"/>
    </xf>
    <xf numFmtId="49" fontId="43" fillId="10" borderId="17" xfId="0" applyNumberFormat="1" applyFont="1" applyFill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27" fillId="25" borderId="22" xfId="0" applyFont="1" applyFill="1" applyBorder="1" applyAlignment="1">
      <alignment/>
    </xf>
    <xf numFmtId="49" fontId="43" fillId="10" borderId="22" xfId="0" applyNumberFormat="1" applyFont="1" applyFill="1" applyBorder="1" applyAlignment="1">
      <alignment horizontal="center"/>
    </xf>
    <xf numFmtId="0" fontId="30" fillId="5" borderId="22" xfId="0" applyFont="1" applyFill="1" applyBorder="1" applyAlignment="1">
      <alignment horizontal="center"/>
    </xf>
    <xf numFmtId="165" fontId="26" fillId="0" borderId="22" xfId="0" applyNumberFormat="1" applyFont="1" applyFill="1" applyBorder="1" applyAlignment="1">
      <alignment horizontal="left"/>
    </xf>
    <xf numFmtId="165" fontId="27" fillId="0" borderId="22" xfId="0" applyNumberFormat="1" applyFont="1" applyFill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44" fillId="0" borderId="0" xfId="0" applyFont="1" applyAlignment="1">
      <alignment/>
    </xf>
    <xf numFmtId="0" fontId="27" fillId="7" borderId="59" xfId="0" applyFont="1" applyFill="1" applyBorder="1" applyAlignment="1">
      <alignment horizontal="center"/>
    </xf>
    <xf numFmtId="0" fontId="27" fillId="7" borderId="63" xfId="0" applyFont="1" applyFill="1" applyBorder="1" applyAlignment="1">
      <alignment horizontal="center"/>
    </xf>
    <xf numFmtId="0" fontId="30" fillId="7" borderId="63" xfId="0" applyFont="1" applyFill="1" applyBorder="1" applyAlignment="1">
      <alignment horizontal="center"/>
    </xf>
    <xf numFmtId="1" fontId="27" fillId="7" borderId="66" xfId="0" applyNumberFormat="1" applyFont="1" applyFill="1" applyBorder="1" applyAlignment="1">
      <alignment horizontal="center"/>
    </xf>
    <xf numFmtId="0" fontId="30" fillId="7" borderId="69" xfId="0" applyFont="1" applyFill="1" applyBorder="1" applyAlignment="1">
      <alignment horizontal="center"/>
    </xf>
    <xf numFmtId="0" fontId="27" fillId="7" borderId="69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12" xfId="0" applyFont="1" applyFill="1" applyBorder="1" applyAlignment="1">
      <alignment/>
    </xf>
    <xf numFmtId="0" fontId="26" fillId="0" borderId="12" xfId="0" applyFont="1" applyFill="1" applyBorder="1" applyAlignment="1">
      <alignment horizontal="center"/>
    </xf>
    <xf numFmtId="165" fontId="35" fillId="10" borderId="12" xfId="0" applyNumberFormat="1" applyFont="1" applyFill="1" applyBorder="1" applyAlignment="1">
      <alignment horizontal="center"/>
    </xf>
    <xf numFmtId="0" fontId="30" fillId="9" borderId="12" xfId="0" applyFont="1" applyFill="1" applyBorder="1" applyAlignment="1">
      <alignment horizontal="center"/>
    </xf>
    <xf numFmtId="165" fontId="26" fillId="0" borderId="12" xfId="0" applyNumberFormat="1" applyFont="1" applyFill="1" applyBorder="1" applyAlignment="1">
      <alignment horizontal="left"/>
    </xf>
    <xf numFmtId="165" fontId="27" fillId="0" borderId="12" xfId="0" applyNumberFormat="1" applyFont="1" applyFill="1" applyBorder="1" applyAlignment="1">
      <alignment horizontal="center"/>
    </xf>
    <xf numFmtId="0" fontId="27" fillId="0" borderId="17" xfId="0" applyFont="1" applyFill="1" applyBorder="1" applyAlignment="1">
      <alignment/>
    </xf>
    <xf numFmtId="165" fontId="35" fillId="10" borderId="17" xfId="0" applyNumberFormat="1" applyFont="1" applyFill="1" applyBorder="1" applyAlignment="1">
      <alignment horizontal="center"/>
    </xf>
    <xf numFmtId="0" fontId="30" fillId="9" borderId="17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left"/>
    </xf>
    <xf numFmtId="0" fontId="26" fillId="0" borderId="17" xfId="0" applyFont="1" applyFill="1" applyBorder="1" applyAlignment="1">
      <alignment/>
    </xf>
    <xf numFmtId="49" fontId="35" fillId="10" borderId="17" xfId="0" applyNumberFormat="1" applyFont="1" applyFill="1" applyBorder="1" applyAlignment="1">
      <alignment horizontal="center"/>
    </xf>
    <xf numFmtId="0" fontId="27" fillId="0" borderId="22" xfId="0" applyFont="1" applyFill="1" applyBorder="1" applyAlignment="1">
      <alignment/>
    </xf>
    <xf numFmtId="49" fontId="35" fillId="10" borderId="22" xfId="0" applyNumberFormat="1" applyFont="1" applyFill="1" applyBorder="1" applyAlignment="1">
      <alignment horizontal="center"/>
    </xf>
    <xf numFmtId="0" fontId="30" fillId="9" borderId="22" xfId="0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27" fillId="7" borderId="87" xfId="0" applyFont="1" applyFill="1" applyBorder="1" applyAlignment="1">
      <alignment horizontal="center"/>
    </xf>
    <xf numFmtId="0" fontId="27" fillId="7" borderId="64" xfId="0" applyFont="1" applyFill="1" applyBorder="1" applyAlignment="1">
      <alignment horizontal="center"/>
    </xf>
    <xf numFmtId="0" fontId="27" fillId="7" borderId="59" xfId="0" applyFont="1" applyFill="1" applyBorder="1" applyAlignment="1">
      <alignment/>
    </xf>
    <xf numFmtId="0" fontId="27" fillId="7" borderId="69" xfId="0" applyFont="1" applyFill="1" applyBorder="1" applyAlignment="1">
      <alignment/>
    </xf>
    <xf numFmtId="0" fontId="27" fillId="7" borderId="61" xfId="0" applyFont="1" applyFill="1" applyBorder="1" applyAlignment="1">
      <alignment/>
    </xf>
    <xf numFmtId="0" fontId="27" fillId="0" borderId="11" xfId="0" applyFont="1" applyFill="1" applyBorder="1" applyAlignment="1">
      <alignment horizontal="center"/>
    </xf>
    <xf numFmtId="0" fontId="27" fillId="0" borderId="13" xfId="0" applyFont="1" applyBorder="1" applyAlignment="1">
      <alignment/>
    </xf>
    <xf numFmtId="165" fontId="30" fillId="0" borderId="10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165" fontId="26" fillId="0" borderId="13" xfId="0" applyNumberFormat="1" applyFont="1" applyFill="1" applyBorder="1" applyAlignment="1">
      <alignment horizontal="left"/>
    </xf>
    <xf numFmtId="0" fontId="27" fillId="0" borderId="36" xfId="0" applyFont="1" applyFill="1" applyBorder="1" applyAlignment="1">
      <alignment horizontal="center"/>
    </xf>
    <xf numFmtId="1" fontId="28" fillId="0" borderId="10" xfId="0" applyNumberFormat="1" applyFont="1" applyBorder="1" applyAlignment="1">
      <alignment horizontal="center"/>
    </xf>
    <xf numFmtId="1" fontId="28" fillId="0" borderId="11" xfId="0" applyNumberFormat="1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37" xfId="0" applyFont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165" fontId="30" fillId="0" borderId="15" xfId="0" applyNumberFormat="1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27" fillId="0" borderId="42" xfId="0" applyFont="1" applyFill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" fontId="28" fillId="0" borderId="16" xfId="0" applyNumberFormat="1" applyFont="1" applyBorder="1" applyAlignment="1">
      <alignment horizontal="center"/>
    </xf>
    <xf numFmtId="1" fontId="28" fillId="0" borderId="19" xfId="0" applyNumberFormat="1" applyFont="1" applyBorder="1" applyAlignment="1">
      <alignment horizontal="center"/>
    </xf>
    <xf numFmtId="1" fontId="28" fillId="0" borderId="45" xfId="0" applyNumberFormat="1" applyFont="1" applyBorder="1" applyAlignment="1">
      <alignment horizontal="center"/>
    </xf>
    <xf numFmtId="0" fontId="27" fillId="0" borderId="18" xfId="0" applyFont="1" applyBorder="1" applyAlignment="1">
      <alignment/>
    </xf>
    <xf numFmtId="165" fontId="26" fillId="0" borderId="18" xfId="0" applyNumberFormat="1" applyFont="1" applyFill="1" applyBorder="1" applyAlignment="1">
      <alignment horizontal="left"/>
    </xf>
    <xf numFmtId="0" fontId="28" fillId="0" borderId="16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45" xfId="0" applyFont="1" applyBorder="1" applyAlignment="1">
      <alignment horizontal="center"/>
    </xf>
    <xf numFmtId="165" fontId="44" fillId="0" borderId="0" xfId="0" applyNumberFormat="1" applyFont="1" applyAlignment="1">
      <alignment/>
    </xf>
    <xf numFmtId="165" fontId="28" fillId="0" borderId="15" xfId="0" applyNumberFormat="1" applyFont="1" applyBorder="1" applyAlignment="1">
      <alignment horizontal="center"/>
    </xf>
    <xf numFmtId="0" fontId="26" fillId="0" borderId="18" xfId="0" applyFont="1" applyBorder="1" applyAlignment="1">
      <alignment/>
    </xf>
    <xf numFmtId="0" fontId="28" fillId="0" borderId="15" xfId="0" applyFont="1" applyBorder="1" applyAlignment="1">
      <alignment horizontal="center"/>
    </xf>
    <xf numFmtId="0" fontId="27" fillId="0" borderId="74" xfId="0" applyFont="1" applyFill="1" applyBorder="1" applyAlignment="1">
      <alignment/>
    </xf>
    <xf numFmtId="0" fontId="26" fillId="0" borderId="18" xfId="0" applyFont="1" applyBorder="1" applyAlignment="1">
      <alignment horizontal="left"/>
    </xf>
    <xf numFmtId="0" fontId="27" fillId="0" borderId="42" xfId="0" applyFont="1" applyBorder="1" applyAlignment="1">
      <alignment horizontal="center"/>
    </xf>
    <xf numFmtId="49" fontId="30" fillId="0" borderId="15" xfId="0" applyNumberFormat="1" applyFont="1" applyFill="1" applyBorder="1" applyAlignment="1">
      <alignment horizontal="center"/>
    </xf>
    <xf numFmtId="0" fontId="26" fillId="0" borderId="18" xfId="0" applyFont="1" applyFill="1" applyBorder="1" applyAlignment="1">
      <alignment horizontal="left"/>
    </xf>
    <xf numFmtId="49" fontId="26" fillId="0" borderId="18" xfId="0" applyNumberFormat="1" applyFont="1" applyFill="1" applyBorder="1" applyAlignment="1">
      <alignment horizontal="left"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9" xfId="0" applyFont="1" applyBorder="1" applyAlignment="1">
      <alignment/>
    </xf>
    <xf numFmtId="0" fontId="44" fillId="0" borderId="45" xfId="0" applyFont="1" applyBorder="1" applyAlignment="1">
      <alignment/>
    </xf>
    <xf numFmtId="0" fontId="30" fillId="7" borderId="59" xfId="0" applyFont="1" applyFill="1" applyBorder="1" applyAlignment="1">
      <alignment horizontal="center"/>
    </xf>
    <xf numFmtId="1" fontId="27" fillId="7" borderId="69" xfId="0" applyNumberFormat="1" applyFont="1" applyFill="1" applyBorder="1" applyAlignment="1">
      <alignment horizontal="center"/>
    </xf>
    <xf numFmtId="0" fontId="27" fillId="0" borderId="108" xfId="0" applyFont="1" applyFill="1" applyBorder="1" applyAlignment="1">
      <alignment horizontal="center"/>
    </xf>
    <xf numFmtId="0" fontId="27" fillId="0" borderId="71" xfId="0" applyFont="1" applyFill="1" applyBorder="1" applyAlignment="1">
      <alignment horizontal="center"/>
    </xf>
    <xf numFmtId="0" fontId="27" fillId="0" borderId="71" xfId="0" applyFont="1" applyBorder="1" applyAlignment="1">
      <alignment/>
    </xf>
    <xf numFmtId="0" fontId="26" fillId="0" borderId="74" xfId="0" applyFont="1" applyBorder="1" applyAlignment="1">
      <alignment horizontal="center"/>
    </xf>
    <xf numFmtId="165" fontId="30" fillId="0" borderId="44" xfId="0" applyNumberFormat="1" applyFont="1" applyFill="1" applyBorder="1" applyAlignment="1">
      <alignment horizontal="center"/>
    </xf>
    <xf numFmtId="0" fontId="26" fillId="0" borderId="73" xfId="0" applyFont="1" applyFill="1" applyBorder="1" applyAlignment="1">
      <alignment horizontal="center"/>
    </xf>
    <xf numFmtId="0" fontId="30" fillId="0" borderId="71" xfId="0" applyFont="1" applyFill="1" applyBorder="1" applyAlignment="1">
      <alignment horizontal="center"/>
    </xf>
    <xf numFmtId="165" fontId="26" fillId="0" borderId="74" xfId="0" applyNumberFormat="1" applyFont="1" applyFill="1" applyBorder="1" applyAlignment="1">
      <alignment horizontal="left"/>
    </xf>
    <xf numFmtId="165" fontId="27" fillId="0" borderId="44" xfId="0" applyNumberFormat="1" applyFont="1" applyFill="1" applyBorder="1" applyAlignment="1">
      <alignment horizontal="center"/>
    </xf>
    <xf numFmtId="0" fontId="27" fillId="0" borderId="43" xfId="0" applyFont="1" applyFill="1" applyBorder="1" applyAlignment="1">
      <alignment horizontal="center"/>
    </xf>
    <xf numFmtId="1" fontId="28" fillId="0" borderId="108" xfId="0" applyNumberFormat="1" applyFont="1" applyBorder="1" applyAlignment="1">
      <alignment horizontal="center"/>
    </xf>
    <xf numFmtId="1" fontId="28" fillId="0" borderId="71" xfId="0" applyNumberFormat="1" applyFont="1" applyBorder="1" applyAlignment="1">
      <alignment horizontal="center"/>
    </xf>
    <xf numFmtId="0" fontId="28" fillId="0" borderId="71" xfId="0" applyFont="1" applyBorder="1" applyAlignment="1">
      <alignment horizontal="center"/>
    </xf>
    <xf numFmtId="0" fontId="28" fillId="0" borderId="92" xfId="0" applyFont="1" applyBorder="1" applyAlignment="1">
      <alignment horizontal="center"/>
    </xf>
    <xf numFmtId="0" fontId="28" fillId="0" borderId="73" xfId="0" applyFont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16" xfId="0" applyFont="1" applyBorder="1" applyAlignment="1">
      <alignment/>
    </xf>
    <xf numFmtId="0" fontId="26" fillId="0" borderId="18" xfId="0" applyFont="1" applyBorder="1" applyAlignment="1">
      <alignment horizontal="center"/>
    </xf>
    <xf numFmtId="165" fontId="30" fillId="0" borderId="17" xfId="0" applyNumberFormat="1" applyFont="1" applyFill="1" applyBorder="1" applyAlignment="1">
      <alignment horizontal="center"/>
    </xf>
    <xf numFmtId="0" fontId="26" fillId="0" borderId="45" xfId="0" applyFont="1" applyFill="1" applyBorder="1" applyAlignment="1">
      <alignment horizontal="center"/>
    </xf>
    <xf numFmtId="0" fontId="27" fillId="0" borderId="16" xfId="0" applyFont="1" applyFill="1" applyBorder="1" applyAlignment="1">
      <alignment/>
    </xf>
    <xf numFmtId="0" fontId="27" fillId="0" borderId="16" xfId="0" applyFont="1" applyFill="1" applyBorder="1" applyAlignment="1">
      <alignment horizontal="left"/>
    </xf>
    <xf numFmtId="49" fontId="30" fillId="0" borderId="17" xfId="0" applyNumberFormat="1" applyFont="1" applyFill="1" applyBorder="1" applyAlignment="1">
      <alignment horizontal="center"/>
    </xf>
    <xf numFmtId="165" fontId="30" fillId="0" borderId="17" xfId="0" applyNumberFormat="1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49" fontId="30" fillId="0" borderId="17" xfId="0" applyNumberFormat="1" applyFont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27" fillId="0" borderId="21" xfId="0" applyFont="1" applyFill="1" applyBorder="1" applyAlignment="1">
      <alignment/>
    </xf>
    <xf numFmtId="0" fontId="26" fillId="0" borderId="23" xfId="0" applyFont="1" applyFill="1" applyBorder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0" fontId="26" fillId="0" borderId="51" xfId="0" applyFont="1" applyFill="1" applyBorder="1" applyAlignment="1">
      <alignment horizontal="center"/>
    </xf>
    <xf numFmtId="0" fontId="30" fillId="0" borderId="21" xfId="0" applyFont="1" applyBorder="1" applyAlignment="1">
      <alignment horizontal="center"/>
    </xf>
    <xf numFmtId="49" fontId="26" fillId="0" borderId="23" xfId="0" applyNumberFormat="1" applyFont="1" applyFill="1" applyBorder="1" applyAlignment="1">
      <alignment horizontal="left"/>
    </xf>
    <xf numFmtId="0" fontId="27" fillId="0" borderId="49" xfId="0" applyFont="1" applyBorder="1" applyAlignment="1">
      <alignment horizontal="center"/>
    </xf>
    <xf numFmtId="0" fontId="44" fillId="0" borderId="20" xfId="0" applyFont="1" applyBorder="1" applyAlignment="1">
      <alignment/>
    </xf>
    <xf numFmtId="0" fontId="44" fillId="0" borderId="21" xfId="0" applyFont="1" applyBorder="1" applyAlignment="1">
      <alignment/>
    </xf>
    <xf numFmtId="0" fontId="44" fillId="0" borderId="24" xfId="0" applyFont="1" applyBorder="1" applyAlignment="1">
      <alignment/>
    </xf>
    <xf numFmtId="0" fontId="44" fillId="0" borderId="51" xfId="0" applyFont="1" applyBorder="1" applyAlignment="1">
      <alignment/>
    </xf>
    <xf numFmtId="0" fontId="28" fillId="0" borderId="21" xfId="0" applyFont="1" applyBorder="1" applyAlignment="1">
      <alignment horizontal="center"/>
    </xf>
    <xf numFmtId="0" fontId="27" fillId="6" borderId="109" xfId="0" applyFont="1" applyFill="1" applyBorder="1" applyAlignment="1">
      <alignment horizontal="center"/>
    </xf>
    <xf numFmtId="0" fontId="27" fillId="6" borderId="110" xfId="0" applyFont="1" applyFill="1" applyBorder="1" applyAlignment="1">
      <alignment horizontal="center"/>
    </xf>
    <xf numFmtId="0" fontId="30" fillId="6" borderId="110" xfId="0" applyFont="1" applyFill="1" applyBorder="1" applyAlignment="1">
      <alignment horizontal="center"/>
    </xf>
    <xf numFmtId="1" fontId="27" fillId="6" borderId="110" xfId="0" applyNumberFormat="1" applyFont="1" applyFill="1" applyBorder="1" applyAlignment="1">
      <alignment horizontal="center"/>
    </xf>
    <xf numFmtId="0" fontId="27" fillId="6" borderId="110" xfId="0" applyFont="1" applyFill="1" applyBorder="1" applyAlignment="1">
      <alignment/>
    </xf>
    <xf numFmtId="0" fontId="27" fillId="6" borderId="111" xfId="0" applyFont="1" applyFill="1" applyBorder="1" applyAlignment="1">
      <alignment/>
    </xf>
    <xf numFmtId="0" fontId="27" fillId="0" borderId="112" xfId="0" applyFont="1" applyFill="1" applyBorder="1" applyAlignment="1">
      <alignment horizontal="center"/>
    </xf>
    <xf numFmtId="0" fontId="27" fillId="0" borderId="44" xfId="0" applyFont="1" applyFill="1" applyBorder="1" applyAlignment="1">
      <alignment horizontal="center"/>
    </xf>
    <xf numFmtId="0" fontId="30" fillId="0" borderId="44" xfId="0" applyFont="1" applyFill="1" applyBorder="1" applyAlignment="1">
      <alignment/>
    </xf>
    <xf numFmtId="165" fontId="30" fillId="4" borderId="44" xfId="0" applyNumberFormat="1" applyFont="1" applyFill="1" applyBorder="1" applyAlignment="1">
      <alignment horizontal="center"/>
    </xf>
    <xf numFmtId="0" fontId="30" fillId="0" borderId="44" xfId="0" applyFont="1" applyFill="1" applyBorder="1" applyAlignment="1">
      <alignment horizontal="center"/>
    </xf>
    <xf numFmtId="0" fontId="27" fillId="0" borderId="44" xfId="0" applyFont="1" applyFill="1" applyBorder="1" applyAlignment="1">
      <alignment/>
    </xf>
    <xf numFmtId="1" fontId="28" fillId="0" borderId="113" xfId="0" applyNumberFormat="1" applyFont="1" applyBorder="1" applyAlignment="1">
      <alignment horizontal="center"/>
    </xf>
    <xf numFmtId="1" fontId="28" fillId="0" borderId="114" xfId="0" applyNumberFormat="1" applyFont="1" applyBorder="1" applyAlignment="1">
      <alignment horizontal="center"/>
    </xf>
    <xf numFmtId="1" fontId="28" fillId="0" borderId="115" xfId="0" applyNumberFormat="1" applyFont="1" applyBorder="1" applyAlignment="1">
      <alignment horizontal="center"/>
    </xf>
    <xf numFmtId="0" fontId="27" fillId="0" borderId="116" xfId="0" applyFont="1" applyBorder="1" applyAlignment="1">
      <alignment horizontal="center"/>
    </xf>
    <xf numFmtId="0" fontId="30" fillId="0" borderId="17" xfId="0" applyFont="1" applyFill="1" applyBorder="1" applyAlignment="1">
      <alignment/>
    </xf>
    <xf numFmtId="165" fontId="30" fillId="4" borderId="17" xfId="0" applyNumberFormat="1" applyFont="1" applyFill="1" applyBorder="1" applyAlignment="1">
      <alignment horizontal="center"/>
    </xf>
    <xf numFmtId="0" fontId="30" fillId="0" borderId="17" xfId="0" applyFont="1" applyFill="1" applyBorder="1" applyAlignment="1">
      <alignment horizontal="center"/>
    </xf>
    <xf numFmtId="0" fontId="27" fillId="0" borderId="17" xfId="0" applyFont="1" applyBorder="1" applyAlignment="1">
      <alignment horizontal="left"/>
    </xf>
    <xf numFmtId="1" fontId="28" fillId="0" borderId="117" xfId="0" applyNumberFormat="1" applyFont="1" applyBorder="1" applyAlignment="1">
      <alignment horizontal="center"/>
    </xf>
    <xf numFmtId="0" fontId="27" fillId="0" borderId="116" xfId="0" applyFont="1" applyFill="1" applyBorder="1" applyAlignment="1">
      <alignment horizontal="center"/>
    </xf>
    <xf numFmtId="0" fontId="28" fillId="0" borderId="117" xfId="0" applyFont="1" applyBorder="1" applyAlignment="1">
      <alignment horizontal="center"/>
    </xf>
    <xf numFmtId="165" fontId="27" fillId="0" borderId="17" xfId="0" applyNumberFormat="1" applyFont="1" applyFill="1" applyBorder="1" applyAlignment="1">
      <alignment horizontal="left"/>
    </xf>
    <xf numFmtId="0" fontId="27" fillId="0" borderId="17" xfId="0" applyFont="1" applyBorder="1" applyAlignment="1">
      <alignment/>
    </xf>
    <xf numFmtId="0" fontId="30" fillId="0" borderId="17" xfId="0" applyFont="1" applyFill="1" applyBorder="1" applyAlignment="1">
      <alignment horizontal="left"/>
    </xf>
    <xf numFmtId="49" fontId="27" fillId="0" borderId="17" xfId="0" applyNumberFormat="1" applyFont="1" applyFill="1" applyBorder="1" applyAlignment="1">
      <alignment horizontal="left"/>
    </xf>
    <xf numFmtId="49" fontId="30" fillId="4" borderId="17" xfId="0" applyNumberFormat="1" applyFont="1" applyFill="1" applyBorder="1" applyAlignment="1">
      <alignment horizontal="center"/>
    </xf>
    <xf numFmtId="0" fontId="27" fillId="0" borderId="118" xfId="0" applyFont="1" applyFill="1" applyBorder="1" applyAlignment="1">
      <alignment horizontal="center"/>
    </xf>
    <xf numFmtId="0" fontId="27" fillId="0" borderId="100" xfId="0" applyFont="1" applyFill="1" applyBorder="1" applyAlignment="1">
      <alignment horizontal="center"/>
    </xf>
    <xf numFmtId="0" fontId="30" fillId="0" borderId="100" xfId="0" applyFont="1" applyFill="1" applyBorder="1" applyAlignment="1">
      <alignment/>
    </xf>
    <xf numFmtId="165" fontId="30" fillId="4" borderId="100" xfId="0" applyNumberFormat="1" applyFont="1" applyFill="1" applyBorder="1" applyAlignment="1">
      <alignment horizontal="center"/>
    </xf>
    <xf numFmtId="0" fontId="30" fillId="0" borderId="100" xfId="0" applyFont="1" applyFill="1" applyBorder="1" applyAlignment="1">
      <alignment horizontal="center"/>
    </xf>
    <xf numFmtId="0" fontId="27" fillId="0" borderId="100" xfId="0" applyFont="1" applyFill="1" applyBorder="1" applyAlignment="1">
      <alignment/>
    </xf>
    <xf numFmtId="165" fontId="27" fillId="0" borderId="100" xfId="0" applyNumberFormat="1" applyFont="1" applyFill="1" applyBorder="1" applyAlignment="1">
      <alignment horizontal="center"/>
    </xf>
    <xf numFmtId="1" fontId="28" fillId="0" borderId="119" xfId="0" applyNumberFormat="1" applyFont="1" applyBorder="1" applyAlignment="1">
      <alignment horizontal="center"/>
    </xf>
    <xf numFmtId="1" fontId="28" fillId="0" borderId="120" xfId="0" applyNumberFormat="1" applyFont="1" applyBorder="1" applyAlignment="1">
      <alignment horizontal="center"/>
    </xf>
    <xf numFmtId="1" fontId="28" fillId="0" borderId="121" xfId="0" applyNumberFormat="1" applyFont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9" fillId="0" borderId="0" xfId="0" applyFont="1" applyBorder="1" applyAlignment="1">
      <alignment horizontal="left"/>
    </xf>
    <xf numFmtId="0" fontId="44" fillId="0" borderId="0" xfId="0" applyFont="1" applyBorder="1" applyAlignment="1">
      <alignment/>
    </xf>
    <xf numFmtId="0" fontId="27" fillId="24" borderId="122" xfId="0" applyFont="1" applyFill="1" applyBorder="1" applyAlignment="1">
      <alignment horizontal="center"/>
    </xf>
    <xf numFmtId="0" fontId="27" fillId="0" borderId="123" xfId="0" applyFont="1" applyFill="1" applyBorder="1" applyAlignment="1">
      <alignment horizontal="center"/>
    </xf>
    <xf numFmtId="0" fontId="27" fillId="0" borderId="124" xfId="0" applyFont="1" applyFill="1" applyBorder="1" applyAlignment="1">
      <alignment horizontal="center"/>
    </xf>
    <xf numFmtId="0" fontId="30" fillId="0" borderId="124" xfId="0" applyFont="1" applyFill="1" applyBorder="1" applyAlignment="1">
      <alignment horizontal="center"/>
    </xf>
    <xf numFmtId="1" fontId="27" fillId="0" borderId="124" xfId="0" applyNumberFormat="1" applyFont="1" applyFill="1" applyBorder="1" applyAlignment="1">
      <alignment horizontal="center"/>
    </xf>
    <xf numFmtId="0" fontId="27" fillId="17" borderId="124" xfId="0" applyFont="1" applyFill="1" applyBorder="1" applyAlignment="1">
      <alignment/>
    </xf>
    <xf numFmtId="0" fontId="27" fillId="17" borderId="125" xfId="0" applyFont="1" applyFill="1" applyBorder="1" applyAlignment="1">
      <alignment/>
    </xf>
    <xf numFmtId="1" fontId="28" fillId="0" borderId="17" xfId="0" applyNumberFormat="1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26" xfId="0" applyFont="1" applyBorder="1" applyAlignment="1">
      <alignment horizontal="center"/>
    </xf>
    <xf numFmtId="1" fontId="28" fillId="0" borderId="126" xfId="0" applyNumberFormat="1" applyFont="1" applyBorder="1" applyAlignment="1">
      <alignment horizontal="center"/>
    </xf>
    <xf numFmtId="165" fontId="28" fillId="0" borderId="17" xfId="0" applyNumberFormat="1" applyFont="1" applyBorder="1" applyAlignment="1">
      <alignment horizontal="center"/>
    </xf>
    <xf numFmtId="165" fontId="30" fillId="0" borderId="100" xfId="0" applyNumberFormat="1" applyFont="1" applyFill="1" applyBorder="1" applyAlignment="1">
      <alignment horizontal="center"/>
    </xf>
    <xf numFmtId="0" fontId="28" fillId="0" borderId="100" xfId="0" applyFont="1" applyBorder="1" applyAlignment="1">
      <alignment horizontal="center"/>
    </xf>
    <xf numFmtId="0" fontId="28" fillId="0" borderId="127" xfId="0" applyFont="1" applyBorder="1" applyAlignment="1">
      <alignment horizontal="center"/>
    </xf>
    <xf numFmtId="0" fontId="46" fillId="17" borderId="128" xfId="0" applyFont="1" applyFill="1" applyBorder="1" applyAlignment="1">
      <alignment horizontal="center"/>
    </xf>
    <xf numFmtId="0" fontId="46" fillId="17" borderId="124" xfId="0" applyFont="1" applyFill="1" applyBorder="1" applyAlignment="1">
      <alignment horizontal="center"/>
    </xf>
    <xf numFmtId="0" fontId="27" fillId="17" borderId="124" xfId="0" applyFont="1" applyFill="1" applyBorder="1" applyAlignment="1">
      <alignment horizontal="center"/>
    </xf>
    <xf numFmtId="0" fontId="35" fillId="17" borderId="124" xfId="0" applyFont="1" applyFill="1" applyBorder="1" applyAlignment="1">
      <alignment horizontal="center"/>
    </xf>
    <xf numFmtId="1" fontId="46" fillId="17" borderId="124" xfId="0" applyNumberFormat="1" applyFont="1" applyFill="1" applyBorder="1" applyAlignment="1">
      <alignment horizontal="center"/>
    </xf>
    <xf numFmtId="0" fontId="43" fillId="17" borderId="124" xfId="0" applyFont="1" applyFill="1" applyBorder="1" applyAlignment="1">
      <alignment horizontal="center"/>
    </xf>
    <xf numFmtId="0" fontId="27" fillId="17" borderId="129" xfId="0" applyFont="1" applyFill="1" applyBorder="1" applyAlignment="1">
      <alignment/>
    </xf>
    <xf numFmtId="0" fontId="27" fillId="0" borderId="130" xfId="0" applyFont="1" applyFill="1" applyBorder="1" applyAlignment="1">
      <alignment horizontal="center"/>
    </xf>
    <xf numFmtId="0" fontId="30" fillId="0" borderId="17" xfId="0" applyFont="1" applyBorder="1" applyAlignment="1">
      <alignment/>
    </xf>
    <xf numFmtId="165" fontId="30" fillId="6" borderId="17" xfId="0" applyNumberFormat="1" applyFont="1" applyFill="1" applyBorder="1" applyAlignment="1">
      <alignment horizontal="center"/>
    </xf>
    <xf numFmtId="0" fontId="30" fillId="17" borderId="17" xfId="0" applyFont="1" applyFill="1" applyBorder="1" applyAlignment="1">
      <alignment horizontal="center"/>
    </xf>
    <xf numFmtId="0" fontId="27" fillId="8" borderId="17" xfId="0" applyFont="1" applyFill="1" applyBorder="1" applyAlignment="1">
      <alignment horizontal="center"/>
    </xf>
    <xf numFmtId="0" fontId="28" fillId="0" borderId="131" xfId="0" applyFont="1" applyBorder="1" applyAlignment="1">
      <alignment horizontal="center"/>
    </xf>
    <xf numFmtId="1" fontId="28" fillId="0" borderId="131" xfId="0" applyNumberFormat="1" applyFont="1" applyBorder="1" applyAlignment="1">
      <alignment horizontal="center"/>
    </xf>
    <xf numFmtId="49" fontId="30" fillId="6" borderId="17" xfId="0" applyNumberFormat="1" applyFont="1" applyFill="1" applyBorder="1" applyAlignment="1">
      <alignment horizontal="center"/>
    </xf>
    <xf numFmtId="0" fontId="27" fillId="0" borderId="132" xfId="0" applyFont="1" applyFill="1" applyBorder="1" applyAlignment="1">
      <alignment horizontal="center"/>
    </xf>
    <xf numFmtId="0" fontId="27" fillId="0" borderId="100" xfId="0" applyFont="1" applyBorder="1" applyAlignment="1">
      <alignment horizontal="center"/>
    </xf>
    <xf numFmtId="0" fontId="30" fillId="0" borderId="100" xfId="0" applyFont="1" applyBorder="1" applyAlignment="1">
      <alignment/>
    </xf>
    <xf numFmtId="0" fontId="26" fillId="0" borderId="100" xfId="0" applyFont="1" applyBorder="1" applyAlignment="1">
      <alignment horizontal="center"/>
    </xf>
    <xf numFmtId="165" fontId="30" fillId="6" borderId="100" xfId="0" applyNumberFormat="1" applyFont="1" applyFill="1" applyBorder="1" applyAlignment="1">
      <alignment horizontal="center"/>
    </xf>
    <xf numFmtId="0" fontId="30" fillId="17" borderId="100" xfId="0" applyFont="1" applyFill="1" applyBorder="1" applyAlignment="1">
      <alignment horizontal="center"/>
    </xf>
    <xf numFmtId="0" fontId="27" fillId="0" borderId="100" xfId="0" applyFont="1" applyBorder="1" applyAlignment="1">
      <alignment/>
    </xf>
    <xf numFmtId="0" fontId="28" fillId="0" borderId="133" xfId="0" applyFont="1" applyBorder="1" applyAlignment="1">
      <alignment horizontal="center"/>
    </xf>
    <xf numFmtId="0" fontId="27" fillId="8" borderId="0" xfId="0" applyFont="1" applyFill="1" applyAlignment="1">
      <alignment horizontal="center"/>
    </xf>
    <xf numFmtId="0" fontId="27" fillId="0" borderId="134" xfId="0" applyFont="1" applyFill="1" applyBorder="1" applyAlignment="1">
      <alignment horizontal="center"/>
    </xf>
    <xf numFmtId="0" fontId="27" fillId="0" borderId="135" xfId="0" applyFont="1" applyFill="1" applyBorder="1" applyAlignment="1">
      <alignment horizontal="center"/>
    </xf>
    <xf numFmtId="0" fontId="30" fillId="0" borderId="135" xfId="0" applyFont="1" applyFill="1" applyBorder="1" applyAlignment="1">
      <alignment/>
    </xf>
    <xf numFmtId="0" fontId="26" fillId="0" borderId="135" xfId="0" applyFont="1" applyFill="1" applyBorder="1" applyAlignment="1">
      <alignment horizontal="center"/>
    </xf>
    <xf numFmtId="165" fontId="30" fillId="6" borderId="135" xfId="0" applyNumberFormat="1" applyFont="1" applyFill="1" applyBorder="1" applyAlignment="1">
      <alignment horizontal="center"/>
    </xf>
    <xf numFmtId="0" fontId="30" fillId="17" borderId="135" xfId="0" applyFont="1" applyFill="1" applyBorder="1" applyAlignment="1">
      <alignment horizontal="center"/>
    </xf>
    <xf numFmtId="165" fontId="27" fillId="0" borderId="135" xfId="0" applyNumberFormat="1" applyFont="1" applyFill="1" applyBorder="1" applyAlignment="1">
      <alignment horizontal="left"/>
    </xf>
    <xf numFmtId="165" fontId="27" fillId="0" borderId="135" xfId="0" applyNumberFormat="1" applyFont="1" applyFill="1" applyBorder="1" applyAlignment="1">
      <alignment horizontal="center"/>
    </xf>
    <xf numFmtId="0" fontId="28" fillId="0" borderId="135" xfId="0" applyFont="1" applyBorder="1" applyAlignment="1">
      <alignment horizontal="center"/>
    </xf>
    <xf numFmtId="0" fontId="28" fillId="0" borderId="136" xfId="0" applyFont="1" applyBorder="1" applyAlignment="1">
      <alignment horizontal="center"/>
    </xf>
    <xf numFmtId="0" fontId="46" fillId="17" borderId="137" xfId="0" applyFont="1" applyFill="1" applyBorder="1" applyAlignment="1">
      <alignment horizontal="center"/>
    </xf>
    <xf numFmtId="0" fontId="46" fillId="17" borderId="59" xfId="0" applyFont="1" applyFill="1" applyBorder="1" applyAlignment="1">
      <alignment horizontal="center"/>
    </xf>
    <xf numFmtId="0" fontId="27" fillId="17" borderId="59" xfId="0" applyFont="1" applyFill="1" applyBorder="1" applyAlignment="1">
      <alignment horizontal="center"/>
    </xf>
    <xf numFmtId="0" fontId="35" fillId="17" borderId="59" xfId="0" applyFont="1" applyFill="1" applyBorder="1" applyAlignment="1">
      <alignment horizontal="center"/>
    </xf>
    <xf numFmtId="1" fontId="46" fillId="17" borderId="59" xfId="0" applyNumberFormat="1" applyFont="1" applyFill="1" applyBorder="1" applyAlignment="1">
      <alignment horizontal="center"/>
    </xf>
    <xf numFmtId="0" fontId="43" fillId="17" borderId="59" xfId="0" applyFont="1" applyFill="1" applyBorder="1" applyAlignment="1">
      <alignment horizontal="center"/>
    </xf>
    <xf numFmtId="0" fontId="27" fillId="17" borderId="59" xfId="0" applyFont="1" applyFill="1" applyBorder="1" applyAlignment="1">
      <alignment/>
    </xf>
    <xf numFmtId="0" fontId="27" fillId="17" borderId="69" xfId="0" applyFont="1" applyFill="1" applyBorder="1" applyAlignment="1">
      <alignment/>
    </xf>
    <xf numFmtId="0" fontId="27" fillId="17" borderId="63" xfId="0" applyFont="1" applyFill="1" applyBorder="1" applyAlignment="1">
      <alignment/>
    </xf>
    <xf numFmtId="0" fontId="27" fillId="17" borderId="138" xfId="0" applyFont="1" applyFill="1" applyBorder="1" applyAlignment="1">
      <alignment/>
    </xf>
    <xf numFmtId="0" fontId="46" fillId="0" borderId="112" xfId="0" applyFont="1" applyFill="1" applyBorder="1" applyAlignment="1">
      <alignment horizontal="center"/>
    </xf>
    <xf numFmtId="0" fontId="43" fillId="0" borderId="17" xfId="0" applyFont="1" applyFill="1" applyBorder="1" applyAlignment="1">
      <alignment/>
    </xf>
    <xf numFmtId="165" fontId="35" fillId="6" borderId="17" xfId="0" applyNumberFormat="1" applyFont="1" applyFill="1" applyBorder="1" applyAlignment="1">
      <alignment horizontal="center"/>
    </xf>
    <xf numFmtId="0" fontId="43" fillId="17" borderId="17" xfId="0" applyFont="1" applyFill="1" applyBorder="1" applyAlignment="1">
      <alignment horizontal="center"/>
    </xf>
    <xf numFmtId="165" fontId="46" fillId="0" borderId="17" xfId="0" applyNumberFormat="1" applyFont="1" applyFill="1" applyBorder="1" applyAlignment="1">
      <alignment horizontal="left"/>
    </xf>
    <xf numFmtId="0" fontId="27" fillId="8" borderId="44" xfId="0" applyFont="1" applyFill="1" applyBorder="1" applyAlignment="1">
      <alignment horizontal="center"/>
    </xf>
    <xf numFmtId="1" fontId="27" fillId="0" borderId="10" xfId="0" applyNumberFormat="1" applyFont="1" applyBorder="1" applyAlignment="1">
      <alignment horizontal="center"/>
    </xf>
    <xf numFmtId="1" fontId="27" fillId="0" borderId="11" xfId="0" applyNumberFormat="1" applyFont="1" applyBorder="1" applyAlignment="1">
      <alignment horizontal="center"/>
    </xf>
    <xf numFmtId="1" fontId="27" fillId="0" borderId="14" xfId="0" applyNumberFormat="1" applyFont="1" applyBorder="1" applyAlignment="1">
      <alignment horizontal="center"/>
    </xf>
    <xf numFmtId="1" fontId="27" fillId="0" borderId="37" xfId="0" applyNumberFormat="1" applyFont="1" applyBorder="1" applyAlignment="1">
      <alignment horizontal="center"/>
    </xf>
    <xf numFmtId="1" fontId="27" fillId="0" borderId="13" xfId="0" applyNumberFormat="1" applyFont="1" applyBorder="1" applyAlignment="1">
      <alignment horizontal="center"/>
    </xf>
    <xf numFmtId="1" fontId="27" fillId="0" borderId="139" xfId="0" applyNumberFormat="1" applyFont="1" applyBorder="1" applyAlignment="1">
      <alignment horizontal="center"/>
    </xf>
    <xf numFmtId="0" fontId="46" fillId="0" borderId="116" xfId="0" applyFont="1" applyFill="1" applyBorder="1" applyAlignment="1">
      <alignment horizontal="center"/>
    </xf>
    <xf numFmtId="1" fontId="27" fillId="0" borderId="15" xfId="0" applyNumberFormat="1" applyFont="1" applyBorder="1" applyAlignment="1">
      <alignment horizontal="center"/>
    </xf>
    <xf numFmtId="1" fontId="27" fillId="0" borderId="16" xfId="0" applyNumberFormat="1" applyFont="1" applyBorder="1" applyAlignment="1">
      <alignment horizontal="center"/>
    </xf>
    <xf numFmtId="1" fontId="27" fillId="0" borderId="19" xfId="0" applyNumberFormat="1" applyFont="1" applyBorder="1" applyAlignment="1">
      <alignment horizontal="center"/>
    </xf>
    <xf numFmtId="1" fontId="27" fillId="0" borderId="45" xfId="0" applyNumberFormat="1" applyFont="1" applyBorder="1" applyAlignment="1">
      <alignment horizontal="center"/>
    </xf>
    <xf numFmtId="1" fontId="27" fillId="0" borderId="18" xfId="0" applyNumberFormat="1" applyFont="1" applyBorder="1" applyAlignment="1">
      <alignment horizontal="center"/>
    </xf>
    <xf numFmtId="1" fontId="27" fillId="0" borderId="126" xfId="0" applyNumberFormat="1" applyFont="1" applyBorder="1" applyAlignment="1">
      <alignment horizontal="center"/>
    </xf>
    <xf numFmtId="165" fontId="27" fillId="0" borderId="15" xfId="0" applyNumberFormat="1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45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26" xfId="0" applyFont="1" applyBorder="1" applyAlignment="1">
      <alignment horizontal="center"/>
    </xf>
    <xf numFmtId="0" fontId="43" fillId="0" borderId="17" xfId="0" applyFont="1" applyBorder="1" applyAlignment="1">
      <alignment/>
    </xf>
    <xf numFmtId="0" fontId="46" fillId="0" borderId="17" xfId="0" applyFont="1" applyBorder="1" applyAlignment="1">
      <alignment/>
    </xf>
    <xf numFmtId="0" fontId="43" fillId="0" borderId="17" xfId="0" applyFont="1" applyFill="1" applyBorder="1" applyAlignment="1">
      <alignment horizontal="left"/>
    </xf>
    <xf numFmtId="0" fontId="27" fillId="0" borderId="15" xfId="0" applyFont="1" applyBorder="1" applyAlignment="1">
      <alignment horizontal="center"/>
    </xf>
    <xf numFmtId="0" fontId="46" fillId="0" borderId="17" xfId="0" applyFont="1" applyBorder="1" applyAlignment="1">
      <alignment horizontal="left"/>
    </xf>
    <xf numFmtId="49" fontId="35" fillId="6" borderId="17" xfId="0" applyNumberFormat="1" applyFont="1" applyFill="1" applyBorder="1" applyAlignment="1">
      <alignment horizontal="center"/>
    </xf>
    <xf numFmtId="0" fontId="46" fillId="0" borderId="118" xfId="0" applyFont="1" applyFill="1" applyBorder="1" applyAlignment="1">
      <alignment horizontal="center"/>
    </xf>
    <xf numFmtId="0" fontId="43" fillId="0" borderId="100" xfId="0" applyFont="1" applyFill="1" applyBorder="1" applyAlignment="1">
      <alignment/>
    </xf>
    <xf numFmtId="49" fontId="35" fillId="6" borderId="100" xfId="0" applyNumberFormat="1" applyFont="1" applyFill="1" applyBorder="1" applyAlignment="1">
      <alignment horizontal="center"/>
    </xf>
    <xf numFmtId="0" fontId="43" fillId="17" borderId="100" xfId="0" applyFont="1" applyFill="1" applyBorder="1" applyAlignment="1">
      <alignment horizontal="center"/>
    </xf>
    <xf numFmtId="165" fontId="46" fillId="0" borderId="100" xfId="0" applyNumberFormat="1" applyFont="1" applyFill="1" applyBorder="1" applyAlignment="1">
      <alignment horizontal="left"/>
    </xf>
    <xf numFmtId="0" fontId="27" fillId="0" borderId="119" xfId="0" applyFont="1" applyBorder="1" applyAlignment="1">
      <alignment horizontal="center"/>
    </xf>
    <xf numFmtId="0" fontId="27" fillId="0" borderId="120" xfId="0" applyFont="1" applyBorder="1" applyAlignment="1">
      <alignment horizontal="center"/>
    </xf>
    <xf numFmtId="0" fontId="27" fillId="0" borderId="140" xfId="0" applyFont="1" applyBorder="1" applyAlignment="1">
      <alignment horizontal="center"/>
    </xf>
    <xf numFmtId="0" fontId="27" fillId="0" borderId="141" xfId="0" applyFont="1" applyBorder="1" applyAlignment="1">
      <alignment horizontal="center"/>
    </xf>
    <xf numFmtId="0" fontId="27" fillId="0" borderId="142" xfId="0" applyFont="1" applyBorder="1" applyAlignment="1">
      <alignment horizontal="center"/>
    </xf>
    <xf numFmtId="0" fontId="27" fillId="0" borderId="127" xfId="0" applyFont="1" applyBorder="1" applyAlignment="1">
      <alignment horizontal="center"/>
    </xf>
    <xf numFmtId="0" fontId="43" fillId="0" borderId="44" xfId="0" applyFont="1" applyBorder="1" applyAlignment="1">
      <alignment/>
    </xf>
    <xf numFmtId="0" fontId="27" fillId="0" borderId="44" xfId="0" applyFont="1" applyBorder="1" applyAlignment="1">
      <alignment horizontal="center"/>
    </xf>
    <xf numFmtId="165" fontId="35" fillId="6" borderId="44" xfId="0" applyNumberFormat="1" applyFont="1" applyFill="1" applyBorder="1" applyAlignment="1">
      <alignment horizontal="center"/>
    </xf>
    <xf numFmtId="1" fontId="30" fillId="17" borderId="44" xfId="0" applyNumberFormat="1" applyFont="1" applyFill="1" applyBorder="1" applyAlignment="1">
      <alignment horizontal="center"/>
    </xf>
    <xf numFmtId="0" fontId="46" fillId="0" borderId="44" xfId="0" applyFont="1" applyBorder="1" applyAlignment="1">
      <alignment horizontal="left"/>
    </xf>
    <xf numFmtId="0" fontId="49" fillId="0" borderId="0" xfId="0" applyFont="1" applyAlignment="1">
      <alignment/>
    </xf>
    <xf numFmtId="0" fontId="48" fillId="0" borderId="0" xfId="0" applyFont="1" applyFill="1" applyBorder="1" applyAlignment="1">
      <alignment horizontal="center"/>
    </xf>
    <xf numFmtId="0" fontId="49" fillId="0" borderId="59" xfId="0" applyFont="1" applyBorder="1" applyAlignment="1">
      <alignment horizontal="center"/>
    </xf>
    <xf numFmtId="0" fontId="49" fillId="0" borderId="59" xfId="0" applyFont="1" applyBorder="1" applyAlignment="1">
      <alignment textRotation="90"/>
    </xf>
    <xf numFmtId="0" fontId="50" fillId="0" borderId="59" xfId="0" applyFont="1" applyBorder="1" applyAlignment="1">
      <alignment/>
    </xf>
    <xf numFmtId="49" fontId="50" fillId="0" borderId="72" xfId="0" applyNumberFormat="1" applyFont="1" applyBorder="1" applyAlignment="1">
      <alignment horizontal="center"/>
    </xf>
    <xf numFmtId="0" fontId="49" fillId="0" borderId="44" xfId="0" applyFont="1" applyFill="1" applyBorder="1" applyAlignment="1">
      <alignment/>
    </xf>
    <xf numFmtId="0" fontId="50" fillId="0" borderId="108" xfId="0" applyFont="1" applyFill="1" applyBorder="1" applyAlignment="1">
      <alignment horizontal="center"/>
    </xf>
    <xf numFmtId="0" fontId="50" fillId="0" borderId="71" xfId="0" applyFont="1" applyFill="1" applyBorder="1" applyAlignment="1">
      <alignment horizontal="center"/>
    </xf>
    <xf numFmtId="0" fontId="50" fillId="0" borderId="74" xfId="0" applyFont="1" applyFill="1" applyBorder="1" applyAlignment="1">
      <alignment horizontal="center"/>
    </xf>
    <xf numFmtId="0" fontId="51" fillId="4" borderId="75" xfId="0" applyFont="1" applyFill="1" applyBorder="1" applyAlignment="1">
      <alignment horizontal="center"/>
    </xf>
    <xf numFmtId="0" fontId="52" fillId="0" borderId="77" xfId="0" applyFont="1" applyFill="1" applyBorder="1" applyAlignment="1">
      <alignment horizontal="center"/>
    </xf>
    <xf numFmtId="49" fontId="50" fillId="0" borderId="46" xfId="0" applyNumberFormat="1" applyFont="1" applyBorder="1" applyAlignment="1">
      <alignment horizontal="center"/>
    </xf>
    <xf numFmtId="0" fontId="49" fillId="0" borderId="17" xfId="0" applyFont="1" applyFill="1" applyBorder="1" applyAlignment="1">
      <alignment/>
    </xf>
    <xf numFmtId="0" fontId="50" fillId="0" borderId="15" xfId="0" applyFont="1" applyFill="1" applyBorder="1" applyAlignment="1">
      <alignment horizontal="center"/>
    </xf>
    <xf numFmtId="0" fontId="50" fillId="0" borderId="16" xfId="0" applyFont="1" applyFill="1" applyBorder="1" applyAlignment="1">
      <alignment horizontal="center"/>
    </xf>
    <xf numFmtId="0" fontId="50" fillId="0" borderId="18" xfId="0" applyFont="1" applyFill="1" applyBorder="1" applyAlignment="1">
      <alignment horizontal="center"/>
    </xf>
    <xf numFmtId="0" fontId="51" fillId="4" borderId="47" xfId="0" applyFont="1" applyFill="1" applyBorder="1" applyAlignment="1">
      <alignment horizontal="center"/>
    </xf>
    <xf numFmtId="0" fontId="52" fillId="0" borderId="79" xfId="0" applyFont="1" applyFill="1" applyBorder="1" applyAlignment="1">
      <alignment horizontal="center"/>
    </xf>
    <xf numFmtId="0" fontId="49" fillId="0" borderId="82" xfId="0" applyFont="1" applyFill="1" applyBorder="1" applyAlignment="1">
      <alignment/>
    </xf>
    <xf numFmtId="0" fontId="50" fillId="0" borderId="98" xfId="0" applyFont="1" applyFill="1" applyBorder="1" applyAlignment="1">
      <alignment horizontal="center"/>
    </xf>
    <xf numFmtId="0" fontId="50" fillId="0" borderId="80" xfId="0" applyFont="1" applyFill="1" applyBorder="1" applyAlignment="1">
      <alignment horizontal="center"/>
    </xf>
    <xf numFmtId="0" fontId="50" fillId="0" borderId="81" xfId="0" applyFont="1" applyFill="1" applyBorder="1" applyAlignment="1">
      <alignment horizontal="center"/>
    </xf>
    <xf numFmtId="0" fontId="52" fillId="0" borderId="86" xfId="0" applyFont="1" applyFill="1" applyBorder="1" applyAlignment="1">
      <alignment horizontal="center"/>
    </xf>
    <xf numFmtId="0" fontId="49" fillId="0" borderId="22" xfId="0" applyFont="1" applyFill="1" applyBorder="1" applyAlignment="1">
      <alignment/>
    </xf>
    <xf numFmtId="0" fontId="50" fillId="0" borderId="20" xfId="0" applyFont="1" applyFill="1" applyBorder="1" applyAlignment="1">
      <alignment horizontal="center"/>
    </xf>
    <xf numFmtId="0" fontId="50" fillId="0" borderId="21" xfId="0" applyFont="1" applyFill="1" applyBorder="1" applyAlignment="1">
      <alignment horizontal="center"/>
    </xf>
    <xf numFmtId="0" fontId="50" fillId="0" borderId="23" xfId="0" applyFont="1" applyFill="1" applyBorder="1" applyAlignment="1">
      <alignment horizontal="center"/>
    </xf>
    <xf numFmtId="0" fontId="52" fillId="0" borderId="143" xfId="0" applyFont="1" applyFill="1" applyBorder="1" applyAlignment="1">
      <alignment horizontal="center"/>
    </xf>
    <xf numFmtId="0" fontId="50" fillId="0" borderId="101" xfId="0" applyFont="1" applyBorder="1" applyAlignment="1">
      <alignment horizontal="center"/>
    </xf>
    <xf numFmtId="0" fontId="50" fillId="0" borderId="50" xfId="0" applyFont="1" applyBorder="1" applyAlignment="1">
      <alignment horizontal="center"/>
    </xf>
    <xf numFmtId="0" fontId="50" fillId="0" borderId="144" xfId="0" applyFont="1" applyBorder="1" applyAlignment="1">
      <alignment horizontal="center"/>
    </xf>
    <xf numFmtId="0" fontId="50" fillId="0" borderId="96" xfId="0" applyFont="1" applyBorder="1" applyAlignment="1">
      <alignment horizontal="center"/>
    </xf>
    <xf numFmtId="0" fontId="50" fillId="0" borderId="145" xfId="0" applyFont="1" applyBorder="1" applyAlignment="1">
      <alignment horizontal="center"/>
    </xf>
    <xf numFmtId="0" fontId="41" fillId="0" borderId="146" xfId="0" applyFont="1" applyBorder="1" applyAlignment="1">
      <alignment horizontal="center"/>
    </xf>
    <xf numFmtId="0" fontId="50" fillId="0" borderId="147" xfId="0" applyFont="1" applyFill="1" applyBorder="1" applyAlignment="1">
      <alignment horizontal="center"/>
    </xf>
    <xf numFmtId="0" fontId="41" fillId="0" borderId="41" xfId="0" applyFont="1" applyBorder="1" applyAlignment="1">
      <alignment horizontal="center"/>
    </xf>
    <xf numFmtId="0" fontId="41" fillId="0" borderId="58" xfId="0" applyFont="1" applyBorder="1" applyAlignment="1">
      <alignment horizontal="center"/>
    </xf>
    <xf numFmtId="0" fontId="41" fillId="0" borderId="148" xfId="0" applyFont="1" applyBorder="1" applyAlignment="1">
      <alignment horizontal="center"/>
    </xf>
    <xf numFmtId="0" fontId="41" fillId="0" borderId="149" xfId="0" applyFont="1" applyBorder="1" applyAlignment="1">
      <alignment horizontal="center"/>
    </xf>
    <xf numFmtId="0" fontId="41" fillId="0" borderId="56" xfId="0" applyFont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Alignment="1">
      <alignment horizontal="right"/>
    </xf>
    <xf numFmtId="0" fontId="50" fillId="0" borderId="0" xfId="0" applyFont="1" applyFill="1" applyAlignment="1">
      <alignment horizontal="center"/>
    </xf>
    <xf numFmtId="0" fontId="49" fillId="0" borderId="150" xfId="0" applyFont="1" applyFill="1" applyBorder="1" applyAlignment="1">
      <alignment/>
    </xf>
    <xf numFmtId="0" fontId="40" fillId="0" borderId="151" xfId="0" applyFont="1" applyFill="1" applyBorder="1" applyAlignment="1">
      <alignment/>
    </xf>
    <xf numFmtId="0" fontId="49" fillId="0" borderId="151" xfId="0" applyFont="1" applyFill="1" applyBorder="1" applyAlignment="1">
      <alignment/>
    </xf>
    <xf numFmtId="0" fontId="49" fillId="0" borderId="151" xfId="0" applyFont="1" applyFill="1" applyBorder="1" applyAlignment="1">
      <alignment horizontal="center"/>
    </xf>
    <xf numFmtId="0" fontId="49" fillId="0" borderId="152" xfId="0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40" fillId="0" borderId="153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97" xfId="0" applyFont="1" applyFill="1" applyBorder="1" applyAlignment="1">
      <alignment horizontal="center"/>
    </xf>
    <xf numFmtId="0" fontId="49" fillId="0" borderId="101" xfId="0" applyFont="1" applyBorder="1" applyAlignment="1">
      <alignment/>
    </xf>
    <xf numFmtId="0" fontId="49" fillId="0" borderId="154" xfId="0" applyFont="1" applyBorder="1" applyAlignment="1">
      <alignment/>
    </xf>
    <xf numFmtId="0" fontId="49" fillId="0" borderId="147" xfId="0" applyFont="1" applyBorder="1" applyAlignment="1">
      <alignment/>
    </xf>
    <xf numFmtId="0" fontId="29" fillId="0" borderId="0" xfId="0" applyFont="1" applyFill="1" applyAlignment="1">
      <alignment horizontal="center"/>
    </xf>
    <xf numFmtId="0" fontId="26" fillId="0" borderId="16" xfId="0" applyFont="1" applyFill="1" applyBorder="1" applyAlignment="1">
      <alignment/>
    </xf>
    <xf numFmtId="165" fontId="27" fillId="0" borderId="11" xfId="46" applyNumberFormat="1" applyFont="1" applyFill="1" applyBorder="1" applyAlignment="1">
      <alignment horizontal="center"/>
      <protection/>
    </xf>
    <xf numFmtId="165" fontId="29" fillId="0" borderId="16" xfId="46" applyNumberFormat="1" applyFont="1" applyFill="1" applyBorder="1" applyAlignment="1">
      <alignment horizontal="center"/>
      <protection/>
    </xf>
    <xf numFmtId="165" fontId="27" fillId="0" borderId="16" xfId="46" applyNumberFormat="1" applyFont="1" applyFill="1" applyBorder="1" applyAlignment="1">
      <alignment horizontal="center"/>
      <protection/>
    </xf>
    <xf numFmtId="49" fontId="27" fillId="0" borderId="16" xfId="46" applyNumberFormat="1" applyFont="1" applyFill="1" applyBorder="1" applyAlignment="1">
      <alignment horizontal="center"/>
      <protection/>
    </xf>
    <xf numFmtId="0" fontId="26" fillId="0" borderId="16" xfId="46" applyFont="1" applyFill="1" applyBorder="1" applyAlignment="1">
      <alignment horizontal="center"/>
      <protection/>
    </xf>
    <xf numFmtId="0" fontId="27" fillId="7" borderId="29" xfId="0" applyFont="1" applyFill="1" applyBorder="1" applyAlignment="1">
      <alignment horizontal="center"/>
    </xf>
    <xf numFmtId="0" fontId="30" fillId="7" borderId="29" xfId="0" applyFont="1" applyFill="1" applyBorder="1" applyAlignment="1">
      <alignment horizontal="center"/>
    </xf>
    <xf numFmtId="1" fontId="27" fillId="7" borderId="29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1" xfId="46" applyFont="1" applyFill="1" applyBorder="1">
      <alignment/>
      <protection/>
    </xf>
    <xf numFmtId="0" fontId="26" fillId="0" borderId="11" xfId="46" applyFont="1" applyFill="1" applyBorder="1" applyAlignment="1">
      <alignment horizontal="center"/>
      <protection/>
    </xf>
    <xf numFmtId="0" fontId="30" fillId="5" borderId="11" xfId="0" applyFont="1" applyFill="1" applyBorder="1" applyAlignment="1">
      <alignment horizontal="center"/>
    </xf>
    <xf numFmtId="165" fontId="26" fillId="0" borderId="11" xfId="46" applyNumberFormat="1" applyFont="1" applyFill="1" applyBorder="1" applyAlignment="1">
      <alignment horizontal="left"/>
      <protection/>
    </xf>
    <xf numFmtId="0" fontId="27" fillId="0" borderId="14" xfId="0" applyFont="1" applyFill="1" applyBorder="1" applyAlignment="1">
      <alignment horizontal="center"/>
    </xf>
    <xf numFmtId="0" fontId="27" fillId="0" borderId="16" xfId="46" applyFont="1" applyFill="1" applyBorder="1" applyAlignment="1">
      <alignment horizontal="left"/>
      <protection/>
    </xf>
    <xf numFmtId="0" fontId="30" fillId="5" borderId="16" xfId="0" applyFont="1" applyFill="1" applyBorder="1" applyAlignment="1">
      <alignment horizontal="center"/>
    </xf>
    <xf numFmtId="165" fontId="26" fillId="0" borderId="16" xfId="46" applyNumberFormat="1" applyFont="1" applyFill="1" applyBorder="1" applyAlignment="1">
      <alignment horizontal="left"/>
      <protection/>
    </xf>
    <xf numFmtId="0" fontId="27" fillId="0" borderId="19" xfId="0" applyFont="1" applyFill="1" applyBorder="1" applyAlignment="1">
      <alignment horizontal="center"/>
    </xf>
    <xf numFmtId="0" fontId="27" fillId="0" borderId="16" xfId="46" applyFont="1" applyFill="1" applyBorder="1">
      <alignment/>
      <protection/>
    </xf>
    <xf numFmtId="0" fontId="26" fillId="0" borderId="16" xfId="46" applyFont="1" applyBorder="1" applyAlignment="1">
      <alignment horizontal="center"/>
      <protection/>
    </xf>
    <xf numFmtId="0" fontId="26" fillId="0" borderId="16" xfId="46" applyFont="1" applyBorder="1">
      <alignment/>
      <protection/>
    </xf>
    <xf numFmtId="0" fontId="26" fillId="0" borderId="16" xfId="46" applyFont="1" applyBorder="1" applyAlignment="1">
      <alignment horizontal="left"/>
      <protection/>
    </xf>
    <xf numFmtId="0" fontId="26" fillId="0" borderId="16" xfId="46" applyFont="1" applyFill="1" applyBorder="1" applyAlignment="1">
      <alignment horizontal="left"/>
      <protection/>
    </xf>
    <xf numFmtId="0" fontId="27" fillId="0" borderId="21" xfId="46" applyFont="1" applyFill="1" applyBorder="1">
      <alignment/>
      <protection/>
    </xf>
    <xf numFmtId="0" fontId="26" fillId="0" borderId="21" xfId="46" applyFont="1" applyFill="1" applyBorder="1" applyAlignment="1">
      <alignment horizontal="center"/>
      <protection/>
    </xf>
    <xf numFmtId="49" fontId="27" fillId="0" borderId="21" xfId="46" applyNumberFormat="1" applyFont="1" applyFill="1" applyBorder="1" applyAlignment="1">
      <alignment horizontal="center"/>
      <protection/>
    </xf>
    <xf numFmtId="0" fontId="26" fillId="0" borderId="21" xfId="46" applyFont="1" applyFill="1" applyBorder="1" applyAlignment="1">
      <alignment horizontal="left"/>
      <protection/>
    </xf>
    <xf numFmtId="0" fontId="25" fillId="10" borderId="59" xfId="0" applyFont="1" applyFill="1" applyBorder="1" applyAlignment="1">
      <alignment horizontal="center"/>
    </xf>
    <xf numFmtId="0" fontId="36" fillId="12" borderId="59" xfId="0" applyFont="1" applyFill="1" applyBorder="1" applyAlignment="1">
      <alignment horizontal="center"/>
    </xf>
    <xf numFmtId="1" fontId="38" fillId="4" borderId="111" xfId="0" applyNumberFormat="1" applyFont="1" applyFill="1" applyBorder="1" applyAlignment="1">
      <alignment horizontal="center"/>
    </xf>
    <xf numFmtId="0" fontId="26" fillId="0" borderId="155" xfId="0" applyFont="1" applyFill="1" applyBorder="1" applyAlignment="1">
      <alignment horizontal="center"/>
    </xf>
    <xf numFmtId="0" fontId="26" fillId="0" borderId="156" xfId="0" applyFont="1" applyFill="1" applyBorder="1" applyAlignment="1">
      <alignment horizontal="center"/>
    </xf>
    <xf numFmtId="0" fontId="26" fillId="0" borderId="157" xfId="0" applyFont="1" applyFill="1" applyBorder="1" applyAlignment="1">
      <alignment horizontal="center"/>
    </xf>
    <xf numFmtId="0" fontId="27" fillId="0" borderId="158" xfId="0" applyFont="1" applyFill="1" applyBorder="1" applyAlignment="1">
      <alignment horizontal="center"/>
    </xf>
    <xf numFmtId="0" fontId="27" fillId="0" borderId="159" xfId="0" applyFont="1" applyFill="1" applyBorder="1" applyAlignment="1">
      <alignment horizontal="center"/>
    </xf>
    <xf numFmtId="0" fontId="30" fillId="0" borderId="160" xfId="0" applyFont="1" applyFill="1" applyBorder="1" applyAlignment="1">
      <alignment horizontal="center"/>
    </xf>
    <xf numFmtId="0" fontId="40" fillId="0" borderId="90" xfId="0" applyFont="1" applyFill="1" applyBorder="1" applyAlignment="1">
      <alignment horizontal="center"/>
    </xf>
    <xf numFmtId="0" fontId="41" fillId="0" borderId="59" xfId="0" applyFont="1" applyFill="1" applyBorder="1" applyAlignment="1">
      <alignment horizontal="center" vertical="center"/>
    </xf>
    <xf numFmtId="0" fontId="42" fillId="17" borderId="87" xfId="0" applyFont="1" applyFill="1" applyBorder="1" applyAlignment="1">
      <alignment horizontal="center"/>
    </xf>
    <xf numFmtId="0" fontId="40" fillId="0" borderId="149" xfId="0" applyFont="1" applyFill="1" applyBorder="1" applyAlignment="1">
      <alignment horizontal="center"/>
    </xf>
    <xf numFmtId="0" fontId="41" fillId="0" borderId="82" xfId="0" applyFont="1" applyFill="1" applyBorder="1" applyAlignment="1">
      <alignment horizontal="center" vertical="center"/>
    </xf>
    <xf numFmtId="0" fontId="41" fillId="6" borderId="22" xfId="0" applyFont="1" applyFill="1" applyBorder="1" applyAlignment="1">
      <alignment horizontal="center"/>
    </xf>
    <xf numFmtId="0" fontId="41" fillId="17" borderId="22" xfId="0" applyFont="1" applyFill="1" applyBorder="1" applyAlignment="1">
      <alignment horizontal="center"/>
    </xf>
    <xf numFmtId="0" fontId="26" fillId="0" borderId="98" xfId="0" applyFont="1" applyBorder="1" applyAlignment="1">
      <alignment horizontal="center" vertical="center" textRotation="90"/>
    </xf>
    <xf numFmtId="0" fontId="27" fillId="0" borderId="29" xfId="0" applyFont="1" applyBorder="1" applyAlignment="1">
      <alignment horizontal="center" vertical="center" textRotation="90"/>
    </xf>
    <xf numFmtId="0" fontId="27" fillId="0" borderId="152" xfId="0" applyFont="1" applyBorder="1" applyAlignment="1">
      <alignment horizontal="center" vertical="center" textRotation="90"/>
    </xf>
    <xf numFmtId="0" fontId="40" fillId="0" borderId="29" xfId="0" applyFont="1" applyFill="1" applyBorder="1" applyAlignment="1">
      <alignment horizontal="center"/>
    </xf>
    <xf numFmtId="0" fontId="41" fillId="0" borderId="29" xfId="0" applyFont="1" applyFill="1" applyBorder="1" applyAlignment="1">
      <alignment horizontal="center" vertical="center"/>
    </xf>
    <xf numFmtId="0" fontId="41" fillId="6" borderId="59" xfId="0" applyFont="1" applyFill="1" applyBorder="1" applyAlignment="1">
      <alignment horizontal="center"/>
    </xf>
    <xf numFmtId="0" fontId="41" fillId="17" borderId="59" xfId="0" applyFont="1" applyFill="1" applyBorder="1" applyAlignment="1">
      <alignment horizontal="center"/>
    </xf>
    <xf numFmtId="0" fontId="26" fillId="0" borderId="29" xfId="0" applyFont="1" applyBorder="1" applyAlignment="1">
      <alignment horizontal="center" vertical="center" textRotation="90"/>
    </xf>
    <xf numFmtId="0" fontId="42" fillId="17" borderId="59" xfId="0" applyFont="1" applyFill="1" applyBorder="1" applyAlignment="1">
      <alignment horizontal="center"/>
    </xf>
    <xf numFmtId="0" fontId="40" fillId="0" borderId="56" xfId="0" applyFont="1" applyFill="1" applyBorder="1" applyAlignment="1">
      <alignment horizontal="center"/>
    </xf>
    <xf numFmtId="0" fontId="40" fillId="0" borderId="161" xfId="0" applyFont="1" applyFill="1" applyBorder="1" applyAlignment="1">
      <alignment horizontal="center"/>
    </xf>
    <xf numFmtId="0" fontId="40" fillId="0" borderId="162" xfId="0" applyFont="1" applyFill="1" applyBorder="1" applyAlignment="1">
      <alignment horizontal="center"/>
    </xf>
    <xf numFmtId="0" fontId="41" fillId="0" borderId="28" xfId="0" applyFont="1" applyFill="1" applyBorder="1" applyAlignment="1">
      <alignment horizontal="center" vertical="center"/>
    </xf>
    <xf numFmtId="0" fontId="41" fillId="6" borderId="103" xfId="0" applyFont="1" applyFill="1" applyBorder="1" applyAlignment="1">
      <alignment horizontal="center"/>
    </xf>
    <xf numFmtId="0" fontId="41" fillId="17" borderId="103" xfId="0" applyFont="1" applyFill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26" fillId="0" borderId="163" xfId="0" applyFont="1" applyBorder="1" applyAlignment="1">
      <alignment horizontal="center" vertical="center" textRotation="90"/>
    </xf>
    <xf numFmtId="0" fontId="42" fillId="17" borderId="137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47" fillId="6" borderId="59" xfId="0" applyFont="1" applyFill="1" applyBorder="1" applyAlignment="1">
      <alignment horizontal="center"/>
    </xf>
    <xf numFmtId="0" fontId="30" fillId="11" borderId="59" xfId="0" applyFont="1" applyFill="1" applyBorder="1" applyAlignment="1">
      <alignment horizontal="center"/>
    </xf>
    <xf numFmtId="0" fontId="30" fillId="11" borderId="59" xfId="0" applyFont="1" applyFill="1" applyBorder="1" applyAlignment="1">
      <alignment horizontal="left"/>
    </xf>
    <xf numFmtId="0" fontId="27" fillId="0" borderId="69" xfId="0" applyFont="1" applyBorder="1" applyAlignment="1">
      <alignment horizontal="center" vertical="center" textRotation="90"/>
    </xf>
    <xf numFmtId="0" fontId="27" fillId="0" borderId="59" xfId="0" applyFont="1" applyBorder="1" applyAlignment="1">
      <alignment horizontal="center" vertical="center" textRotation="90"/>
    </xf>
    <xf numFmtId="0" fontId="41" fillId="0" borderId="103" xfId="0" applyFont="1" applyFill="1" applyBorder="1" applyAlignment="1">
      <alignment horizontal="center" vertical="center"/>
    </xf>
    <xf numFmtId="0" fontId="44" fillId="6" borderId="29" xfId="0" applyFont="1" applyFill="1" applyBorder="1" applyAlignment="1">
      <alignment horizontal="center"/>
    </xf>
    <xf numFmtId="0" fontId="47" fillId="6" borderId="50" xfId="0" applyFont="1" applyFill="1" applyBorder="1" applyAlignment="1">
      <alignment horizontal="center"/>
    </xf>
    <xf numFmtId="0" fontId="26" fillId="0" borderId="104" xfId="0" applyFont="1" applyBorder="1" applyAlignment="1">
      <alignment horizontal="center" vertical="center" textRotation="90"/>
    </xf>
    <xf numFmtId="0" fontId="48" fillId="17" borderId="137" xfId="0" applyFont="1" applyFill="1" applyBorder="1" applyAlignment="1">
      <alignment horizontal="center"/>
    </xf>
    <xf numFmtId="0" fontId="48" fillId="0" borderId="59" xfId="0" applyFont="1" applyFill="1" applyBorder="1" applyAlignment="1">
      <alignment horizontal="center"/>
    </xf>
    <xf numFmtId="0" fontId="50" fillId="0" borderId="148" xfId="0" applyFont="1" applyBorder="1" applyAlignment="1">
      <alignment horizontal="center"/>
    </xf>
    <xf numFmtId="0" fontId="50" fillId="0" borderId="59" xfId="0" applyFont="1" applyBorder="1" applyAlignment="1">
      <alignment horizontal="left"/>
    </xf>
    <xf numFmtId="0" fontId="48" fillId="7" borderId="59" xfId="0" applyFont="1" applyFill="1" applyBorder="1" applyAlignment="1">
      <alignment horizontal="center"/>
    </xf>
    <xf numFmtId="0" fontId="29" fillId="26" borderId="16" xfId="0" applyFont="1" applyFill="1" applyBorder="1" applyAlignment="1">
      <alignment horizontal="center"/>
    </xf>
    <xf numFmtId="0" fontId="29" fillId="26" borderId="71" xfId="0" applyFont="1" applyFill="1" applyBorder="1" applyAlignment="1">
      <alignment horizontal="center"/>
    </xf>
    <xf numFmtId="0" fontId="27" fillId="27" borderId="46" xfId="0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_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">
      <selection activeCell="P26" sqref="P26"/>
    </sheetView>
  </sheetViews>
  <sheetFormatPr defaultColWidth="9.00390625" defaultRowHeight="12.75"/>
  <cols>
    <col min="1" max="1" width="3.00390625" style="1" customWidth="1"/>
    <col min="2" max="2" width="3.625" style="2" customWidth="1"/>
    <col min="3" max="3" width="3.00390625" style="1" customWidth="1"/>
    <col min="4" max="4" width="6.75390625" style="1" customWidth="1"/>
    <col min="5" max="5" width="14.625" style="3" customWidth="1"/>
    <col min="6" max="6" width="4.625" style="4" customWidth="1"/>
    <col min="7" max="7" width="12.625" style="5" customWidth="1"/>
    <col min="8" max="8" width="3.625" style="6" customWidth="1"/>
    <col min="9" max="9" width="3.375" style="7" customWidth="1"/>
    <col min="10" max="10" width="3.00390625" style="8" customWidth="1"/>
    <col min="11" max="11" width="6.75390625" style="8" customWidth="1"/>
    <col min="12" max="12" width="15.75390625" style="3" customWidth="1"/>
    <col min="13" max="13" width="4.875" style="5" customWidth="1"/>
    <col min="14" max="14" width="12.25390625" style="7" customWidth="1"/>
    <col min="15" max="15" width="12.25390625" style="5" customWidth="1"/>
    <col min="16" max="16" width="6.75390625" style="8" customWidth="1"/>
  </cols>
  <sheetData>
    <row r="1" spans="1:14" ht="18.75">
      <c r="A1" s="668" t="s">
        <v>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</row>
    <row r="3" spans="1:16" ht="14.25" customHeight="1">
      <c r="A3" s="9" t="s">
        <v>1</v>
      </c>
      <c r="B3" s="10" t="s">
        <v>2</v>
      </c>
      <c r="C3" s="11" t="s">
        <v>3</v>
      </c>
      <c r="D3" s="12" t="s">
        <v>4</v>
      </c>
      <c r="E3" s="13" t="s">
        <v>5</v>
      </c>
      <c r="F3" s="14" t="s">
        <v>6</v>
      </c>
      <c r="G3" s="15" t="s">
        <v>7</v>
      </c>
      <c r="H3" s="9" t="s">
        <v>1</v>
      </c>
      <c r="I3" s="10" t="s">
        <v>2</v>
      </c>
      <c r="J3" s="13" t="s">
        <v>3</v>
      </c>
      <c r="K3" s="12" t="s">
        <v>4</v>
      </c>
      <c r="L3" s="13" t="s">
        <v>5</v>
      </c>
      <c r="M3" s="14" t="s">
        <v>6</v>
      </c>
      <c r="N3" s="16" t="s">
        <v>7</v>
      </c>
      <c r="O3" s="17"/>
      <c r="P3" s="17"/>
    </row>
    <row r="4" spans="1:16" s="17" customFormat="1" ht="12.75" customHeight="1">
      <c r="A4" s="18">
        <v>1</v>
      </c>
      <c r="B4" s="19" t="s">
        <v>8</v>
      </c>
      <c r="C4" s="20">
        <v>1</v>
      </c>
      <c r="D4" s="21">
        <v>0.6298611111111111</v>
      </c>
      <c r="E4" s="22" t="s">
        <v>9</v>
      </c>
      <c r="F4" s="23">
        <v>1986</v>
      </c>
      <c r="G4" s="24" t="s">
        <v>10</v>
      </c>
      <c r="H4" s="18">
        <v>51</v>
      </c>
      <c r="I4" s="19" t="s">
        <v>11</v>
      </c>
      <c r="J4" s="25">
        <v>14</v>
      </c>
      <c r="K4" s="21">
        <v>0.8680555555555555</v>
      </c>
      <c r="L4" s="22" t="s">
        <v>12</v>
      </c>
      <c r="M4" s="23">
        <v>1970</v>
      </c>
      <c r="N4" s="26" t="s">
        <v>13</v>
      </c>
      <c r="O4" s="5"/>
      <c r="P4"/>
    </row>
    <row r="5" spans="1:16" ht="13.5" customHeight="1">
      <c r="A5" s="18">
        <v>2</v>
      </c>
      <c r="B5" s="19" t="s">
        <v>8</v>
      </c>
      <c r="C5" s="20">
        <v>2</v>
      </c>
      <c r="D5" s="21">
        <v>0.638888888888889</v>
      </c>
      <c r="E5" s="22" t="s">
        <v>14</v>
      </c>
      <c r="F5" s="23">
        <v>1991</v>
      </c>
      <c r="G5" s="24" t="s">
        <v>15</v>
      </c>
      <c r="H5" s="18">
        <v>52</v>
      </c>
      <c r="I5" s="19" t="s">
        <v>16</v>
      </c>
      <c r="J5" s="25">
        <v>13</v>
      </c>
      <c r="K5" s="21">
        <v>0.8805555555555555</v>
      </c>
      <c r="L5" s="22" t="s">
        <v>17</v>
      </c>
      <c r="M5" s="23">
        <v>1965</v>
      </c>
      <c r="N5" s="26"/>
      <c r="P5"/>
    </row>
    <row r="6" spans="1:16" ht="13.5" customHeight="1">
      <c r="A6" s="18">
        <v>3</v>
      </c>
      <c r="B6" s="19" t="s">
        <v>8</v>
      </c>
      <c r="C6" s="20">
        <v>3</v>
      </c>
      <c r="D6" s="21">
        <v>0.6506944444444445</v>
      </c>
      <c r="E6" s="22" t="s">
        <v>18</v>
      </c>
      <c r="F6" s="23">
        <v>1991</v>
      </c>
      <c r="G6" s="24" t="s">
        <v>15</v>
      </c>
      <c r="H6" s="18">
        <v>53</v>
      </c>
      <c r="I6" s="19" t="s">
        <v>16</v>
      </c>
      <c r="J6" s="25">
        <v>14</v>
      </c>
      <c r="K6" s="21">
        <v>0.8833333333333333</v>
      </c>
      <c r="L6" s="22" t="s">
        <v>19</v>
      </c>
      <c r="M6" s="23">
        <v>1968</v>
      </c>
      <c r="N6" s="26" t="s">
        <v>20</v>
      </c>
      <c r="P6"/>
    </row>
    <row r="7" spans="1:16" ht="13.5" customHeight="1">
      <c r="A7" s="18">
        <v>4</v>
      </c>
      <c r="B7" s="19" t="s">
        <v>11</v>
      </c>
      <c r="C7" s="20">
        <v>1</v>
      </c>
      <c r="D7" s="21">
        <v>0.6625</v>
      </c>
      <c r="E7" s="22" t="s">
        <v>21</v>
      </c>
      <c r="F7" s="23">
        <v>1970</v>
      </c>
      <c r="G7" s="24" t="s">
        <v>22</v>
      </c>
      <c r="H7" s="18">
        <v>54</v>
      </c>
      <c r="I7" s="19" t="s">
        <v>8</v>
      </c>
      <c r="J7" s="25">
        <v>16</v>
      </c>
      <c r="K7" s="21">
        <v>0.8868055555555556</v>
      </c>
      <c r="L7" s="22" t="s">
        <v>23</v>
      </c>
      <c r="M7" s="23">
        <v>1987</v>
      </c>
      <c r="N7" s="26" t="s">
        <v>24</v>
      </c>
      <c r="P7"/>
    </row>
    <row r="8" spans="1:16" ht="13.5" customHeight="1">
      <c r="A8" s="18">
        <v>5</v>
      </c>
      <c r="B8" s="19" t="s">
        <v>8</v>
      </c>
      <c r="C8" s="20">
        <v>4</v>
      </c>
      <c r="D8" s="21">
        <v>0.6631944444444444</v>
      </c>
      <c r="E8" s="22" t="s">
        <v>25</v>
      </c>
      <c r="F8" s="23">
        <v>1992</v>
      </c>
      <c r="G8" s="24" t="s">
        <v>15</v>
      </c>
      <c r="H8" s="18">
        <v>55</v>
      </c>
      <c r="I8" s="19" t="s">
        <v>11</v>
      </c>
      <c r="J8" s="25">
        <v>15</v>
      </c>
      <c r="K8" s="21">
        <v>0.8881944444444444</v>
      </c>
      <c r="L8" s="22" t="s">
        <v>26</v>
      </c>
      <c r="M8" s="23">
        <v>1977</v>
      </c>
      <c r="N8" s="26"/>
      <c r="P8"/>
    </row>
    <row r="9" spans="1:16" ht="13.5" customHeight="1">
      <c r="A9" s="18">
        <v>6</v>
      </c>
      <c r="B9" s="19" t="s">
        <v>11</v>
      </c>
      <c r="C9" s="20">
        <v>2</v>
      </c>
      <c r="D9" s="21">
        <v>0.686111111111111</v>
      </c>
      <c r="E9" s="22" t="s">
        <v>27</v>
      </c>
      <c r="F9" s="23">
        <v>1969</v>
      </c>
      <c r="G9" s="24" t="s">
        <v>28</v>
      </c>
      <c r="H9" s="18">
        <v>56</v>
      </c>
      <c r="I9" s="19" t="s">
        <v>11</v>
      </c>
      <c r="J9" s="25">
        <v>16</v>
      </c>
      <c r="K9" s="21">
        <v>0.8881944444444444</v>
      </c>
      <c r="L9" s="22" t="s">
        <v>29</v>
      </c>
      <c r="M9" s="23">
        <v>1972</v>
      </c>
      <c r="N9" s="26" t="s">
        <v>30</v>
      </c>
      <c r="P9"/>
    </row>
    <row r="10" spans="1:16" ht="13.5" customHeight="1">
      <c r="A10" s="18">
        <v>7</v>
      </c>
      <c r="B10" s="19" t="s">
        <v>16</v>
      </c>
      <c r="C10" s="20">
        <v>1</v>
      </c>
      <c r="D10" s="21">
        <v>0.6868055555555556</v>
      </c>
      <c r="E10" s="22" t="s">
        <v>31</v>
      </c>
      <c r="F10" s="23">
        <v>1963</v>
      </c>
      <c r="G10" s="24" t="s">
        <v>22</v>
      </c>
      <c r="H10" s="18">
        <v>57</v>
      </c>
      <c r="I10" s="19" t="s">
        <v>32</v>
      </c>
      <c r="J10" s="25">
        <v>3</v>
      </c>
      <c r="K10" s="21">
        <v>0.8916666666666666</v>
      </c>
      <c r="L10" s="22" t="s">
        <v>33</v>
      </c>
      <c r="M10" s="23">
        <v>1945</v>
      </c>
      <c r="N10" s="26" t="s">
        <v>22</v>
      </c>
      <c r="P10"/>
    </row>
    <row r="11" spans="1:16" ht="13.5" customHeight="1">
      <c r="A11" s="18">
        <v>8</v>
      </c>
      <c r="B11" s="19" t="s">
        <v>16</v>
      </c>
      <c r="C11" s="20">
        <v>2</v>
      </c>
      <c r="D11" s="21">
        <v>0.6875</v>
      </c>
      <c r="E11" s="22" t="s">
        <v>34</v>
      </c>
      <c r="F11" s="23">
        <v>1963</v>
      </c>
      <c r="G11" s="24" t="s">
        <v>35</v>
      </c>
      <c r="H11" s="18">
        <v>58</v>
      </c>
      <c r="I11" s="19" t="s">
        <v>32</v>
      </c>
      <c r="J11" s="25">
        <v>4</v>
      </c>
      <c r="K11" s="21">
        <v>0.8993055555555555</v>
      </c>
      <c r="L11" s="22" t="s">
        <v>36</v>
      </c>
      <c r="M11" s="23">
        <v>1948</v>
      </c>
      <c r="N11" s="26" t="s">
        <v>22</v>
      </c>
      <c r="P11"/>
    </row>
    <row r="12" spans="1:16" ht="13.5" customHeight="1">
      <c r="A12" s="18">
        <v>9</v>
      </c>
      <c r="B12" s="19" t="s">
        <v>16</v>
      </c>
      <c r="C12" s="20">
        <v>3</v>
      </c>
      <c r="D12" s="21">
        <v>0.7090277777777777</v>
      </c>
      <c r="E12" s="22" t="s">
        <v>37</v>
      </c>
      <c r="F12" s="23">
        <v>1964</v>
      </c>
      <c r="G12" s="24" t="s">
        <v>38</v>
      </c>
      <c r="H12" s="18">
        <v>59</v>
      </c>
      <c r="I12" s="19" t="s">
        <v>32</v>
      </c>
      <c r="J12" s="25">
        <v>5</v>
      </c>
      <c r="K12" s="21">
        <v>0.9125</v>
      </c>
      <c r="L12" s="22" t="s">
        <v>39</v>
      </c>
      <c r="M12" s="23">
        <v>1948</v>
      </c>
      <c r="N12" s="26" t="s">
        <v>38</v>
      </c>
      <c r="P12"/>
    </row>
    <row r="13" spans="1:16" ht="13.5" customHeight="1">
      <c r="A13" s="18">
        <v>10</v>
      </c>
      <c r="B13" s="19" t="s">
        <v>40</v>
      </c>
      <c r="C13" s="20">
        <v>1</v>
      </c>
      <c r="D13" s="21">
        <v>0.7111111111111111</v>
      </c>
      <c r="E13" s="22" t="s">
        <v>41</v>
      </c>
      <c r="F13" s="23">
        <v>1955</v>
      </c>
      <c r="G13" s="24" t="s">
        <v>42</v>
      </c>
      <c r="H13" s="18">
        <v>60</v>
      </c>
      <c r="I13" s="19" t="s">
        <v>11</v>
      </c>
      <c r="J13" s="25">
        <v>17</v>
      </c>
      <c r="K13" s="21">
        <v>0.9131944444444445</v>
      </c>
      <c r="L13" s="22" t="s">
        <v>43</v>
      </c>
      <c r="M13" s="23">
        <v>1977</v>
      </c>
      <c r="N13" s="26"/>
      <c r="P13"/>
    </row>
    <row r="14" spans="1:16" ht="13.5" customHeight="1">
      <c r="A14" s="18">
        <v>11</v>
      </c>
      <c r="B14" s="19" t="s">
        <v>8</v>
      </c>
      <c r="C14" s="20">
        <v>5</v>
      </c>
      <c r="D14" s="21">
        <v>0.717361111111111</v>
      </c>
      <c r="E14" s="22" t="s">
        <v>44</v>
      </c>
      <c r="F14" s="23">
        <v>1990</v>
      </c>
      <c r="G14" s="24" t="s">
        <v>22</v>
      </c>
      <c r="H14" s="18">
        <v>61</v>
      </c>
      <c r="I14" s="19" t="s">
        <v>45</v>
      </c>
      <c r="J14" s="25">
        <v>4</v>
      </c>
      <c r="K14" s="21">
        <v>0.9159722222222223</v>
      </c>
      <c r="L14" s="22" t="s">
        <v>46</v>
      </c>
      <c r="M14" s="23">
        <v>1989</v>
      </c>
      <c r="N14" s="26" t="s">
        <v>47</v>
      </c>
      <c r="P14"/>
    </row>
    <row r="15" spans="1:16" ht="13.5" customHeight="1">
      <c r="A15" s="18">
        <v>12</v>
      </c>
      <c r="B15" s="19" t="s">
        <v>16</v>
      </c>
      <c r="C15" s="20">
        <v>4</v>
      </c>
      <c r="D15" s="21">
        <v>0.720138888888889</v>
      </c>
      <c r="E15" s="22" t="s">
        <v>48</v>
      </c>
      <c r="F15" s="23">
        <v>1968</v>
      </c>
      <c r="G15" s="24" t="s">
        <v>38</v>
      </c>
      <c r="H15" s="18">
        <v>62</v>
      </c>
      <c r="I15" s="19" t="s">
        <v>32</v>
      </c>
      <c r="J15" s="25">
        <v>6</v>
      </c>
      <c r="K15" s="21">
        <v>0.9215277777777778</v>
      </c>
      <c r="L15" s="22" t="s">
        <v>49</v>
      </c>
      <c r="M15" s="23">
        <v>1945</v>
      </c>
      <c r="N15" s="26" t="s">
        <v>50</v>
      </c>
      <c r="P15"/>
    </row>
    <row r="16" spans="1:16" ht="13.5" customHeight="1">
      <c r="A16" s="18">
        <v>13</v>
      </c>
      <c r="B16" s="19" t="s">
        <v>8</v>
      </c>
      <c r="C16" s="20">
        <v>6</v>
      </c>
      <c r="D16" s="21">
        <v>0.7270833333333333</v>
      </c>
      <c r="E16" s="22" t="s">
        <v>51</v>
      </c>
      <c r="F16" s="23">
        <v>1982</v>
      </c>
      <c r="G16" s="24" t="s">
        <v>42</v>
      </c>
      <c r="H16" s="18">
        <v>63</v>
      </c>
      <c r="I16" s="19" t="s">
        <v>40</v>
      </c>
      <c r="J16" s="25">
        <v>5</v>
      </c>
      <c r="K16" s="21">
        <v>0.9222222222222222</v>
      </c>
      <c r="L16" s="22" t="s">
        <v>52</v>
      </c>
      <c r="M16" s="23">
        <v>1949</v>
      </c>
      <c r="N16" s="26" t="s">
        <v>38</v>
      </c>
      <c r="P16"/>
    </row>
    <row r="17" spans="1:16" ht="13.5" customHeight="1">
      <c r="A17" s="18">
        <v>14</v>
      </c>
      <c r="B17" s="19" t="s">
        <v>11</v>
      </c>
      <c r="C17" s="20">
        <v>3</v>
      </c>
      <c r="D17" s="21">
        <v>0.7291666666666666</v>
      </c>
      <c r="E17" s="22" t="s">
        <v>53</v>
      </c>
      <c r="F17" s="23">
        <v>1973</v>
      </c>
      <c r="G17" s="24" t="s">
        <v>38</v>
      </c>
      <c r="H17" s="18">
        <v>64</v>
      </c>
      <c r="I17" s="19" t="s">
        <v>11</v>
      </c>
      <c r="J17" s="25">
        <v>18</v>
      </c>
      <c r="K17" s="21">
        <v>0.93125</v>
      </c>
      <c r="L17" s="22" t="s">
        <v>54</v>
      </c>
      <c r="M17" s="23">
        <v>1975</v>
      </c>
      <c r="N17" s="26"/>
      <c r="P17"/>
    </row>
    <row r="18" spans="1:16" ht="13.5" customHeight="1">
      <c r="A18" s="18">
        <v>15</v>
      </c>
      <c r="B18" s="19" t="s">
        <v>8</v>
      </c>
      <c r="C18" s="20">
        <v>7</v>
      </c>
      <c r="D18" s="21">
        <v>0.73125</v>
      </c>
      <c r="E18" s="22" t="s">
        <v>55</v>
      </c>
      <c r="F18" s="23">
        <v>1992</v>
      </c>
      <c r="G18" s="24" t="s">
        <v>15</v>
      </c>
      <c r="H18" s="18">
        <v>65</v>
      </c>
      <c r="I18" s="19" t="s">
        <v>32</v>
      </c>
      <c r="J18" s="25">
        <v>7</v>
      </c>
      <c r="K18" s="21">
        <v>0.9319444444444445</v>
      </c>
      <c r="L18" s="22" t="s">
        <v>56</v>
      </c>
      <c r="M18" s="23">
        <v>1945</v>
      </c>
      <c r="N18" s="26" t="s">
        <v>38</v>
      </c>
      <c r="P18"/>
    </row>
    <row r="19" spans="1:16" ht="13.5" customHeight="1">
      <c r="A19" s="18">
        <v>16</v>
      </c>
      <c r="B19" s="19" t="s">
        <v>11</v>
      </c>
      <c r="C19" s="20">
        <v>4</v>
      </c>
      <c r="D19" s="21">
        <v>0.7347222222222222</v>
      </c>
      <c r="E19" s="22" t="s">
        <v>57</v>
      </c>
      <c r="F19" s="23">
        <v>1972</v>
      </c>
      <c r="G19" s="24" t="s">
        <v>58</v>
      </c>
      <c r="H19" s="18">
        <v>66</v>
      </c>
      <c r="I19" s="19" t="s">
        <v>11</v>
      </c>
      <c r="J19" s="25">
        <v>19</v>
      </c>
      <c r="K19" s="21">
        <v>0.9409722222222222</v>
      </c>
      <c r="L19" s="22" t="s">
        <v>59</v>
      </c>
      <c r="M19" s="23">
        <v>1978</v>
      </c>
      <c r="N19" s="26" t="s">
        <v>24</v>
      </c>
      <c r="P19"/>
    </row>
    <row r="20" spans="1:16" ht="13.5" customHeight="1">
      <c r="A20" s="18">
        <v>17</v>
      </c>
      <c r="B20" s="19" t="s">
        <v>11</v>
      </c>
      <c r="C20" s="20">
        <v>5</v>
      </c>
      <c r="D20" s="21">
        <v>0.7395833333333334</v>
      </c>
      <c r="E20" s="22" t="s">
        <v>60</v>
      </c>
      <c r="F20" s="23">
        <v>1976</v>
      </c>
      <c r="G20" s="24" t="s">
        <v>24</v>
      </c>
      <c r="H20" s="18">
        <v>67</v>
      </c>
      <c r="I20" s="19" t="s">
        <v>16</v>
      </c>
      <c r="J20" s="25">
        <v>15</v>
      </c>
      <c r="K20" s="21">
        <v>0.9423611111111111</v>
      </c>
      <c r="L20" s="22" t="s">
        <v>61</v>
      </c>
      <c r="M20" s="23">
        <v>1962</v>
      </c>
      <c r="N20" s="26"/>
      <c r="P20"/>
    </row>
    <row r="21" spans="1:16" ht="13.5" customHeight="1">
      <c r="A21" s="18">
        <v>18</v>
      </c>
      <c r="B21" s="19" t="s">
        <v>16</v>
      </c>
      <c r="C21" s="20">
        <v>5</v>
      </c>
      <c r="D21" s="21">
        <v>0.7458333333333332</v>
      </c>
      <c r="E21" s="22" t="s">
        <v>62</v>
      </c>
      <c r="F21" s="23">
        <v>1968</v>
      </c>
      <c r="G21" s="24" t="s">
        <v>38</v>
      </c>
      <c r="H21" s="18">
        <v>68</v>
      </c>
      <c r="I21" s="19" t="s">
        <v>45</v>
      </c>
      <c r="J21" s="25">
        <v>5</v>
      </c>
      <c r="K21" s="21">
        <v>0.94375</v>
      </c>
      <c r="L21" s="22" t="s">
        <v>63</v>
      </c>
      <c r="M21" s="23">
        <v>1992</v>
      </c>
      <c r="N21" s="26"/>
      <c r="P21"/>
    </row>
    <row r="22" spans="1:16" ht="13.5" customHeight="1">
      <c r="A22" s="18">
        <v>19</v>
      </c>
      <c r="B22" s="19" t="s">
        <v>8</v>
      </c>
      <c r="C22" s="20">
        <v>8</v>
      </c>
      <c r="D22" s="21">
        <v>0.75</v>
      </c>
      <c r="E22" s="22" t="s">
        <v>64</v>
      </c>
      <c r="F22" s="23">
        <v>1989</v>
      </c>
      <c r="G22" s="24" t="s">
        <v>65</v>
      </c>
      <c r="H22" s="18">
        <v>69</v>
      </c>
      <c r="I22" s="19" t="s">
        <v>40</v>
      </c>
      <c r="J22" s="25">
        <v>6</v>
      </c>
      <c r="K22" s="21">
        <v>0.9479166666666666</v>
      </c>
      <c r="L22" s="22" t="s">
        <v>66</v>
      </c>
      <c r="M22" s="23">
        <v>1949</v>
      </c>
      <c r="N22" s="26" t="s">
        <v>24</v>
      </c>
      <c r="P22"/>
    </row>
    <row r="23" spans="1:16" ht="13.5" customHeight="1">
      <c r="A23" s="18">
        <v>20</v>
      </c>
      <c r="B23" s="19" t="s">
        <v>11</v>
      </c>
      <c r="C23" s="20">
        <v>6</v>
      </c>
      <c r="D23" s="21">
        <v>0.7576388888888889</v>
      </c>
      <c r="E23" s="22" t="s">
        <v>67</v>
      </c>
      <c r="F23" s="23">
        <v>1974</v>
      </c>
      <c r="G23" s="24" t="s">
        <v>68</v>
      </c>
      <c r="H23" s="18">
        <v>70</v>
      </c>
      <c r="I23" s="19" t="s">
        <v>69</v>
      </c>
      <c r="J23" s="25">
        <v>2</v>
      </c>
      <c r="K23" s="21">
        <v>0.9486111111111111</v>
      </c>
      <c r="L23" s="22" t="s">
        <v>70</v>
      </c>
      <c r="M23" s="23">
        <v>1995</v>
      </c>
      <c r="N23" s="26"/>
      <c r="P23"/>
    </row>
    <row r="24" spans="1:16" ht="13.5" customHeight="1">
      <c r="A24" s="18">
        <v>21</v>
      </c>
      <c r="B24" s="19" t="s">
        <v>8</v>
      </c>
      <c r="C24" s="20">
        <v>9</v>
      </c>
      <c r="D24" s="21">
        <v>0.7659722222222222</v>
      </c>
      <c r="E24" s="22" t="s">
        <v>71</v>
      </c>
      <c r="F24" s="23">
        <v>1991</v>
      </c>
      <c r="G24" s="24" t="s">
        <v>15</v>
      </c>
      <c r="H24" s="18">
        <v>71</v>
      </c>
      <c r="I24" s="19" t="s">
        <v>45</v>
      </c>
      <c r="J24" s="25">
        <v>6</v>
      </c>
      <c r="K24" s="21">
        <v>0.9513888888888888</v>
      </c>
      <c r="L24" s="22" t="s">
        <v>72</v>
      </c>
      <c r="M24" s="23">
        <v>1986</v>
      </c>
      <c r="N24" s="26" t="s">
        <v>73</v>
      </c>
      <c r="P24"/>
    </row>
    <row r="25" spans="1:16" ht="13.5" customHeight="1">
      <c r="A25" s="18">
        <v>22</v>
      </c>
      <c r="B25" s="19" t="s">
        <v>8</v>
      </c>
      <c r="C25" s="20">
        <v>10</v>
      </c>
      <c r="D25" s="21">
        <v>0.7694444444444444</v>
      </c>
      <c r="E25" s="22" t="s">
        <v>74</v>
      </c>
      <c r="F25" s="23">
        <v>1991</v>
      </c>
      <c r="G25" s="24" t="s">
        <v>75</v>
      </c>
      <c r="H25" s="18">
        <v>72</v>
      </c>
      <c r="I25" s="19" t="s">
        <v>45</v>
      </c>
      <c r="J25" s="25">
        <v>7</v>
      </c>
      <c r="K25" s="21">
        <v>0.9527777777777778</v>
      </c>
      <c r="L25" s="22" t="s">
        <v>76</v>
      </c>
      <c r="M25" s="23">
        <v>1977</v>
      </c>
      <c r="N25" s="26" t="s">
        <v>77</v>
      </c>
      <c r="P25"/>
    </row>
    <row r="26" spans="1:16" ht="13.5" customHeight="1">
      <c r="A26" s="18">
        <v>23</v>
      </c>
      <c r="B26" s="19" t="s">
        <v>8</v>
      </c>
      <c r="C26" s="20">
        <v>11</v>
      </c>
      <c r="D26" s="21">
        <v>0.7708333333333334</v>
      </c>
      <c r="E26" s="22" t="s">
        <v>78</v>
      </c>
      <c r="F26" s="23">
        <v>1992</v>
      </c>
      <c r="G26" s="24" t="s">
        <v>15</v>
      </c>
      <c r="H26" s="18">
        <v>73</v>
      </c>
      <c r="I26" s="19" t="s">
        <v>69</v>
      </c>
      <c r="J26" s="25">
        <v>3</v>
      </c>
      <c r="K26" s="21">
        <v>0.9541666666666666</v>
      </c>
      <c r="L26" s="22" t="s">
        <v>79</v>
      </c>
      <c r="M26" s="23">
        <v>1996</v>
      </c>
      <c r="N26" s="26" t="s">
        <v>24</v>
      </c>
      <c r="P26"/>
    </row>
    <row r="27" spans="1:16" ht="13.5" customHeight="1">
      <c r="A27" s="18">
        <v>24</v>
      </c>
      <c r="B27" s="19" t="s">
        <v>40</v>
      </c>
      <c r="C27" s="20">
        <v>2</v>
      </c>
      <c r="D27" s="21">
        <v>0.7715277777777777</v>
      </c>
      <c r="E27" s="22" t="s">
        <v>80</v>
      </c>
      <c r="F27" s="23">
        <v>1957</v>
      </c>
      <c r="G27" s="24" t="s">
        <v>81</v>
      </c>
      <c r="H27" s="18">
        <v>74</v>
      </c>
      <c r="I27" s="19" t="s">
        <v>16</v>
      </c>
      <c r="J27" s="25">
        <v>16</v>
      </c>
      <c r="K27" s="21">
        <v>0.9583333333333334</v>
      </c>
      <c r="L27" s="22" t="s">
        <v>82</v>
      </c>
      <c r="M27" s="23">
        <v>1960</v>
      </c>
      <c r="N27" s="26" t="s">
        <v>13</v>
      </c>
      <c r="P27"/>
    </row>
    <row r="28" spans="1:16" ht="13.5" customHeight="1">
      <c r="A28" s="18">
        <v>25</v>
      </c>
      <c r="B28" s="19" t="s">
        <v>16</v>
      </c>
      <c r="C28" s="20">
        <v>6</v>
      </c>
      <c r="D28" s="21">
        <v>0.7715277777777777</v>
      </c>
      <c r="E28" s="22" t="s">
        <v>83</v>
      </c>
      <c r="F28" s="23">
        <v>1965</v>
      </c>
      <c r="G28" s="24"/>
      <c r="H28" s="18">
        <v>75</v>
      </c>
      <c r="I28" s="19" t="s">
        <v>45</v>
      </c>
      <c r="J28" s="25">
        <v>8</v>
      </c>
      <c r="K28" s="21">
        <v>0.9645833333333332</v>
      </c>
      <c r="L28" s="22" t="s">
        <v>84</v>
      </c>
      <c r="M28" s="23">
        <v>1975</v>
      </c>
      <c r="N28" s="26"/>
      <c r="P28"/>
    </row>
    <row r="29" spans="1:16" ht="13.5" customHeight="1">
      <c r="A29" s="18">
        <v>26</v>
      </c>
      <c r="B29" s="19" t="s">
        <v>11</v>
      </c>
      <c r="C29" s="20">
        <v>7</v>
      </c>
      <c r="D29" s="21">
        <v>0.7743055555555555</v>
      </c>
      <c r="E29" s="22" t="s">
        <v>85</v>
      </c>
      <c r="F29" s="23">
        <v>1973</v>
      </c>
      <c r="G29" s="24" t="s">
        <v>22</v>
      </c>
      <c r="H29" s="18">
        <v>76</v>
      </c>
      <c r="I29" s="19" t="s">
        <v>45</v>
      </c>
      <c r="J29" s="25">
        <v>9</v>
      </c>
      <c r="K29" s="21">
        <v>0.967361111111111</v>
      </c>
      <c r="L29" s="22" t="s">
        <v>86</v>
      </c>
      <c r="M29" s="23">
        <v>1988</v>
      </c>
      <c r="N29" s="26"/>
      <c r="P29"/>
    </row>
    <row r="30" spans="1:16" ht="13.5" customHeight="1">
      <c r="A30" s="18">
        <v>27</v>
      </c>
      <c r="B30" s="19" t="s">
        <v>11</v>
      </c>
      <c r="C30" s="20">
        <v>8</v>
      </c>
      <c r="D30" s="21">
        <v>0.7756944444444445</v>
      </c>
      <c r="E30" s="22" t="s">
        <v>87</v>
      </c>
      <c r="F30" s="23">
        <v>1973</v>
      </c>
      <c r="G30" s="24" t="s">
        <v>58</v>
      </c>
      <c r="H30" s="18">
        <v>77</v>
      </c>
      <c r="I30" s="19" t="s">
        <v>40</v>
      </c>
      <c r="J30" s="25">
        <v>7</v>
      </c>
      <c r="K30" s="21">
        <v>0.9902777777777777</v>
      </c>
      <c r="L30" s="22" t="s">
        <v>88</v>
      </c>
      <c r="M30" s="23">
        <v>1952</v>
      </c>
      <c r="N30" s="26" t="s">
        <v>38</v>
      </c>
      <c r="P30"/>
    </row>
    <row r="31" spans="1:16" ht="13.5" customHeight="1">
      <c r="A31" s="18">
        <v>28</v>
      </c>
      <c r="B31" s="19" t="s">
        <v>8</v>
      </c>
      <c r="C31" s="20">
        <v>12</v>
      </c>
      <c r="D31" s="21">
        <v>0.7819444444444444</v>
      </c>
      <c r="E31" s="22" t="s">
        <v>89</v>
      </c>
      <c r="F31" s="23">
        <v>1984</v>
      </c>
      <c r="G31" s="24" t="s">
        <v>24</v>
      </c>
      <c r="H31" s="18">
        <v>78</v>
      </c>
      <c r="I31" s="19" t="s">
        <v>90</v>
      </c>
      <c r="J31" s="25">
        <v>1</v>
      </c>
      <c r="K31" s="21">
        <v>0.9916666666666667</v>
      </c>
      <c r="L31" s="22" t="s">
        <v>91</v>
      </c>
      <c r="M31" s="23">
        <v>1963</v>
      </c>
      <c r="N31" s="26" t="s">
        <v>92</v>
      </c>
      <c r="P31"/>
    </row>
    <row r="32" spans="1:16" ht="13.5" customHeight="1">
      <c r="A32" s="18">
        <v>29</v>
      </c>
      <c r="B32" s="19" t="s">
        <v>40</v>
      </c>
      <c r="C32" s="20">
        <v>3</v>
      </c>
      <c r="D32" s="21">
        <v>0.7986111111111112</v>
      </c>
      <c r="E32" s="22" t="s">
        <v>93</v>
      </c>
      <c r="F32" s="23">
        <v>1949</v>
      </c>
      <c r="G32" s="24" t="s">
        <v>38</v>
      </c>
      <c r="H32" s="18">
        <v>79</v>
      </c>
      <c r="I32" s="19" t="s">
        <v>40</v>
      </c>
      <c r="J32" s="25">
        <v>8</v>
      </c>
      <c r="K32" s="21">
        <v>0.9916666666666667</v>
      </c>
      <c r="L32" s="22" t="s">
        <v>94</v>
      </c>
      <c r="M32" s="23">
        <v>1956</v>
      </c>
      <c r="N32" s="26"/>
      <c r="P32"/>
    </row>
    <row r="33" spans="1:16" ht="13.5" customHeight="1">
      <c r="A33" s="18">
        <v>30</v>
      </c>
      <c r="B33" s="19" t="s">
        <v>11</v>
      </c>
      <c r="C33" s="20">
        <v>9</v>
      </c>
      <c r="D33" s="21">
        <v>0.8</v>
      </c>
      <c r="E33" s="22" t="s">
        <v>95</v>
      </c>
      <c r="F33" s="23">
        <v>1972</v>
      </c>
      <c r="G33" s="24"/>
      <c r="H33" s="18">
        <v>80</v>
      </c>
      <c r="I33" s="19" t="s">
        <v>40</v>
      </c>
      <c r="J33" s="25">
        <v>9</v>
      </c>
      <c r="K33" s="21">
        <v>0.9972222222222222</v>
      </c>
      <c r="L33" s="22" t="s">
        <v>96</v>
      </c>
      <c r="M33" s="23">
        <v>1953</v>
      </c>
      <c r="N33" s="26" t="s">
        <v>38</v>
      </c>
      <c r="P33"/>
    </row>
    <row r="34" spans="1:16" ht="13.5" customHeight="1">
      <c r="A34" s="18">
        <v>31</v>
      </c>
      <c r="B34" s="19" t="s">
        <v>16</v>
      </c>
      <c r="C34" s="20">
        <v>7</v>
      </c>
      <c r="D34" s="21">
        <v>0.8041666666666667</v>
      </c>
      <c r="E34" s="22" t="s">
        <v>97</v>
      </c>
      <c r="F34" s="23">
        <v>1960</v>
      </c>
      <c r="G34" s="24"/>
      <c r="H34" s="18">
        <v>81</v>
      </c>
      <c r="I34" s="19" t="s">
        <v>45</v>
      </c>
      <c r="J34" s="25">
        <v>10</v>
      </c>
      <c r="K34" s="21" t="s">
        <v>98</v>
      </c>
      <c r="L34" s="22" t="s">
        <v>99</v>
      </c>
      <c r="M34" s="23">
        <v>1988</v>
      </c>
      <c r="N34" s="26" t="s">
        <v>100</v>
      </c>
      <c r="P34"/>
    </row>
    <row r="35" spans="1:16" ht="13.5" customHeight="1">
      <c r="A35" s="18">
        <v>32</v>
      </c>
      <c r="B35" s="19" t="s">
        <v>16</v>
      </c>
      <c r="C35" s="20">
        <v>8</v>
      </c>
      <c r="D35" s="21">
        <v>0.8055555555555555</v>
      </c>
      <c r="E35" s="22" t="s">
        <v>101</v>
      </c>
      <c r="F35" s="23">
        <v>1964</v>
      </c>
      <c r="G35" s="24" t="s">
        <v>24</v>
      </c>
      <c r="H35" s="18">
        <v>82</v>
      </c>
      <c r="I35" s="19" t="s">
        <v>8</v>
      </c>
      <c r="J35" s="25">
        <v>17</v>
      </c>
      <c r="K35" s="21" t="s">
        <v>102</v>
      </c>
      <c r="L35" s="22" t="s">
        <v>103</v>
      </c>
      <c r="M35" s="23">
        <v>1997</v>
      </c>
      <c r="N35" s="26" t="s">
        <v>38</v>
      </c>
      <c r="P35"/>
    </row>
    <row r="36" spans="1:16" ht="13.5" customHeight="1">
      <c r="A36" s="18">
        <v>33</v>
      </c>
      <c r="B36" s="19" t="s">
        <v>11</v>
      </c>
      <c r="C36" s="20">
        <v>10</v>
      </c>
      <c r="D36" s="21">
        <v>0.80625</v>
      </c>
      <c r="E36" s="22" t="s">
        <v>104</v>
      </c>
      <c r="F36" s="23">
        <v>1976</v>
      </c>
      <c r="G36" s="24" t="s">
        <v>24</v>
      </c>
      <c r="H36" s="18">
        <v>83</v>
      </c>
      <c r="I36" s="19" t="s">
        <v>16</v>
      </c>
      <c r="J36" s="25">
        <v>17</v>
      </c>
      <c r="K36" s="21" t="s">
        <v>105</v>
      </c>
      <c r="L36" s="22" t="s">
        <v>106</v>
      </c>
      <c r="M36" s="23">
        <v>1968</v>
      </c>
      <c r="N36" s="26" t="s">
        <v>30</v>
      </c>
      <c r="P36"/>
    </row>
    <row r="37" spans="1:16" ht="13.5" customHeight="1">
      <c r="A37" s="18">
        <v>34</v>
      </c>
      <c r="B37" s="19" t="s">
        <v>16</v>
      </c>
      <c r="C37" s="20">
        <v>9</v>
      </c>
      <c r="D37" s="21">
        <v>0.8090277777777778</v>
      </c>
      <c r="E37" s="22" t="s">
        <v>107</v>
      </c>
      <c r="F37" s="23">
        <v>1960</v>
      </c>
      <c r="G37" s="24" t="s">
        <v>73</v>
      </c>
      <c r="H37" s="18">
        <v>84</v>
      </c>
      <c r="I37" s="19" t="s">
        <v>40</v>
      </c>
      <c r="J37" s="25">
        <v>10</v>
      </c>
      <c r="K37" s="27" t="s">
        <v>108</v>
      </c>
      <c r="L37" s="22" t="s">
        <v>109</v>
      </c>
      <c r="M37" s="23">
        <v>1953</v>
      </c>
      <c r="N37" s="26" t="s">
        <v>110</v>
      </c>
      <c r="P37"/>
    </row>
    <row r="38" spans="1:16" ht="13.5" customHeight="1">
      <c r="A38" s="18">
        <v>35</v>
      </c>
      <c r="B38" s="19" t="s">
        <v>8</v>
      </c>
      <c r="C38" s="20">
        <v>13</v>
      </c>
      <c r="D38" s="21">
        <v>0.8104166666666667</v>
      </c>
      <c r="E38" s="22" t="s">
        <v>111</v>
      </c>
      <c r="F38" s="23">
        <v>1992</v>
      </c>
      <c r="G38" s="24" t="s">
        <v>15</v>
      </c>
      <c r="H38" s="18">
        <v>85</v>
      </c>
      <c r="I38" s="19" t="s">
        <v>16</v>
      </c>
      <c r="J38" s="25">
        <v>18</v>
      </c>
      <c r="K38" s="21" t="s">
        <v>112</v>
      </c>
      <c r="L38" s="22" t="s">
        <v>113</v>
      </c>
      <c r="M38" s="23">
        <v>1968</v>
      </c>
      <c r="N38" s="26"/>
      <c r="P38"/>
    </row>
    <row r="39" spans="1:16" ht="13.5" customHeight="1">
      <c r="A39" s="18">
        <v>36</v>
      </c>
      <c r="B39" s="19" t="s">
        <v>11</v>
      </c>
      <c r="C39" s="20">
        <v>11</v>
      </c>
      <c r="D39" s="21">
        <v>0.811111111111111</v>
      </c>
      <c r="E39" s="22" t="s">
        <v>114</v>
      </c>
      <c r="F39" s="23">
        <v>1978</v>
      </c>
      <c r="G39" s="24" t="s">
        <v>42</v>
      </c>
      <c r="H39" s="18">
        <v>86</v>
      </c>
      <c r="I39" s="19" t="s">
        <v>40</v>
      </c>
      <c r="J39" s="25">
        <v>11</v>
      </c>
      <c r="K39" s="21" t="s">
        <v>115</v>
      </c>
      <c r="L39" s="22" t="s">
        <v>116</v>
      </c>
      <c r="M39" s="23">
        <v>1958</v>
      </c>
      <c r="N39" s="26"/>
      <c r="P39"/>
    </row>
    <row r="40" spans="1:16" ht="13.5" customHeight="1">
      <c r="A40" s="18">
        <v>37</v>
      </c>
      <c r="B40" s="19" t="s">
        <v>32</v>
      </c>
      <c r="C40" s="20">
        <v>1</v>
      </c>
      <c r="D40" s="21">
        <v>0.8145833333333333</v>
      </c>
      <c r="E40" s="22" t="s">
        <v>117</v>
      </c>
      <c r="F40" s="23">
        <v>1947</v>
      </c>
      <c r="G40" s="24" t="s">
        <v>38</v>
      </c>
      <c r="H40" s="18">
        <v>87</v>
      </c>
      <c r="I40" s="19" t="s">
        <v>90</v>
      </c>
      <c r="J40" s="25">
        <v>2</v>
      </c>
      <c r="K40" s="21" t="s">
        <v>118</v>
      </c>
      <c r="L40" s="22" t="s">
        <v>119</v>
      </c>
      <c r="M40" s="23">
        <v>1954</v>
      </c>
      <c r="N40" s="26" t="s">
        <v>24</v>
      </c>
      <c r="P40"/>
    </row>
    <row r="41" spans="1:16" ht="13.5" customHeight="1">
      <c r="A41" s="18">
        <v>38</v>
      </c>
      <c r="B41" s="19" t="s">
        <v>8</v>
      </c>
      <c r="C41" s="20">
        <v>14</v>
      </c>
      <c r="D41" s="21">
        <v>0.8173611111111111</v>
      </c>
      <c r="E41" s="22" t="s">
        <v>120</v>
      </c>
      <c r="F41" s="23">
        <v>1988</v>
      </c>
      <c r="G41" s="24" t="s">
        <v>75</v>
      </c>
      <c r="H41" s="18">
        <v>88</v>
      </c>
      <c r="I41" s="19" t="s">
        <v>11</v>
      </c>
      <c r="J41" s="25">
        <v>20</v>
      </c>
      <c r="K41" s="21" t="s">
        <v>121</v>
      </c>
      <c r="L41" s="22" t="s">
        <v>122</v>
      </c>
      <c r="M41" s="23">
        <v>1971</v>
      </c>
      <c r="N41" s="26"/>
      <c r="P41"/>
    </row>
    <row r="42" spans="1:16" ht="13.5" customHeight="1">
      <c r="A42" s="18">
        <v>39</v>
      </c>
      <c r="B42" s="19" t="s">
        <v>69</v>
      </c>
      <c r="C42" s="20">
        <v>1</v>
      </c>
      <c r="D42" s="21">
        <v>0.8201388888888889</v>
      </c>
      <c r="E42" s="22" t="s">
        <v>123</v>
      </c>
      <c r="F42" s="23">
        <v>1996</v>
      </c>
      <c r="G42" s="24"/>
      <c r="H42" s="18">
        <v>89</v>
      </c>
      <c r="I42" s="19" t="s">
        <v>90</v>
      </c>
      <c r="J42" s="25">
        <v>3</v>
      </c>
      <c r="K42" s="21" t="s">
        <v>124</v>
      </c>
      <c r="L42" s="22" t="s">
        <v>125</v>
      </c>
      <c r="M42" s="23">
        <v>1948</v>
      </c>
      <c r="N42" s="26" t="s">
        <v>24</v>
      </c>
      <c r="P42"/>
    </row>
    <row r="43" spans="1:16" ht="13.5" customHeight="1">
      <c r="A43" s="18">
        <v>40</v>
      </c>
      <c r="B43" s="19" t="s">
        <v>45</v>
      </c>
      <c r="C43" s="20">
        <v>1</v>
      </c>
      <c r="D43" s="21">
        <v>0.8222222222222223</v>
      </c>
      <c r="E43" s="22" t="s">
        <v>126</v>
      </c>
      <c r="F43" s="23">
        <v>1986</v>
      </c>
      <c r="G43" s="24" t="s">
        <v>24</v>
      </c>
      <c r="H43" s="18">
        <v>90</v>
      </c>
      <c r="I43" s="19" t="s">
        <v>8</v>
      </c>
      <c r="J43" s="25">
        <v>18</v>
      </c>
      <c r="K43" s="21" t="s">
        <v>127</v>
      </c>
      <c r="L43" s="22" t="s">
        <v>128</v>
      </c>
      <c r="M43" s="23">
        <v>1988</v>
      </c>
      <c r="N43" s="26"/>
      <c r="P43"/>
    </row>
    <row r="44" spans="1:16" ht="13.5" customHeight="1">
      <c r="A44" s="18">
        <v>41</v>
      </c>
      <c r="B44" s="19" t="s">
        <v>11</v>
      </c>
      <c r="C44" s="20">
        <v>12</v>
      </c>
      <c r="D44" s="21">
        <v>0.8229166666666666</v>
      </c>
      <c r="E44" s="22" t="s">
        <v>129</v>
      </c>
      <c r="F44" s="23">
        <v>1971</v>
      </c>
      <c r="G44" s="24"/>
      <c r="H44" s="18">
        <v>91</v>
      </c>
      <c r="I44" s="19" t="s">
        <v>69</v>
      </c>
      <c r="J44" s="25">
        <v>4</v>
      </c>
      <c r="K44" s="21" t="s">
        <v>130</v>
      </c>
      <c r="L44" s="22" t="s">
        <v>131</v>
      </c>
      <c r="M44" s="23">
        <v>1994</v>
      </c>
      <c r="N44" s="26" t="s">
        <v>13</v>
      </c>
      <c r="P44"/>
    </row>
    <row r="45" spans="1:16" ht="13.5" customHeight="1">
      <c r="A45" s="18">
        <v>42</v>
      </c>
      <c r="B45" s="19" t="s">
        <v>8</v>
      </c>
      <c r="C45" s="20">
        <v>15</v>
      </c>
      <c r="D45" s="21">
        <v>0.8236111111111111</v>
      </c>
      <c r="E45" s="22" t="s">
        <v>132</v>
      </c>
      <c r="F45" s="23">
        <v>1979</v>
      </c>
      <c r="G45" s="24"/>
      <c r="H45" s="18">
        <v>92</v>
      </c>
      <c r="I45" s="19" t="s">
        <v>90</v>
      </c>
      <c r="J45" s="25">
        <v>4</v>
      </c>
      <c r="K45" s="21" t="s">
        <v>133</v>
      </c>
      <c r="L45" s="22" t="s">
        <v>134</v>
      </c>
      <c r="M45" s="23">
        <v>1972</v>
      </c>
      <c r="N45" s="26" t="s">
        <v>24</v>
      </c>
      <c r="P45"/>
    </row>
    <row r="46" spans="1:16" ht="13.5" customHeight="1">
      <c r="A46" s="18">
        <v>43</v>
      </c>
      <c r="B46" s="19" t="s">
        <v>16</v>
      </c>
      <c r="C46" s="20">
        <v>10</v>
      </c>
      <c r="D46" s="21">
        <v>0.8381944444444445</v>
      </c>
      <c r="E46" s="22" t="s">
        <v>135</v>
      </c>
      <c r="F46" s="23">
        <v>1962</v>
      </c>
      <c r="G46" s="24" t="s">
        <v>136</v>
      </c>
      <c r="H46" s="18">
        <v>93</v>
      </c>
      <c r="I46" s="19" t="s">
        <v>11</v>
      </c>
      <c r="J46" s="25">
        <v>21</v>
      </c>
      <c r="K46" s="21" t="s">
        <v>137</v>
      </c>
      <c r="L46" s="22" t="s">
        <v>138</v>
      </c>
      <c r="M46" s="23">
        <v>1974</v>
      </c>
      <c r="N46" s="26"/>
      <c r="P46"/>
    </row>
    <row r="47" spans="1:16" ht="13.5" customHeight="1">
      <c r="A47" s="18">
        <v>44</v>
      </c>
      <c r="B47" s="19" t="s">
        <v>16</v>
      </c>
      <c r="C47" s="20">
        <v>11</v>
      </c>
      <c r="D47" s="21">
        <v>0.8388888888888889</v>
      </c>
      <c r="E47" s="22" t="s">
        <v>139</v>
      </c>
      <c r="F47" s="23">
        <v>1967</v>
      </c>
      <c r="G47" s="24" t="s">
        <v>24</v>
      </c>
      <c r="H47" s="18">
        <v>94</v>
      </c>
      <c r="I47" s="19" t="s">
        <v>90</v>
      </c>
      <c r="J47" s="25">
        <v>5</v>
      </c>
      <c r="K47" s="21" t="s">
        <v>140</v>
      </c>
      <c r="L47" s="22" t="s">
        <v>141</v>
      </c>
      <c r="M47" s="23">
        <v>1939</v>
      </c>
      <c r="N47" s="26" t="s">
        <v>58</v>
      </c>
      <c r="P47"/>
    </row>
    <row r="48" spans="1:16" ht="13.5" customHeight="1">
      <c r="A48" s="18">
        <v>45</v>
      </c>
      <c r="B48" s="19" t="s">
        <v>45</v>
      </c>
      <c r="C48" s="20">
        <v>2</v>
      </c>
      <c r="D48" s="21">
        <v>0.8576388888888888</v>
      </c>
      <c r="E48" s="22" t="s">
        <v>142</v>
      </c>
      <c r="F48" s="23">
        <v>1984</v>
      </c>
      <c r="G48" s="24"/>
      <c r="H48" s="18">
        <v>95</v>
      </c>
      <c r="I48" s="19" t="s">
        <v>90</v>
      </c>
      <c r="J48" s="25">
        <v>6</v>
      </c>
      <c r="K48" s="21" t="s">
        <v>143</v>
      </c>
      <c r="L48" s="22" t="s">
        <v>144</v>
      </c>
      <c r="M48" s="23">
        <v>1970</v>
      </c>
      <c r="N48" s="26" t="s">
        <v>58</v>
      </c>
      <c r="P48"/>
    </row>
    <row r="49" spans="1:16" ht="13.5" customHeight="1">
      <c r="A49" s="18">
        <v>46</v>
      </c>
      <c r="B49" s="19" t="s">
        <v>40</v>
      </c>
      <c r="C49" s="20">
        <v>4</v>
      </c>
      <c r="D49" s="21">
        <v>0.8583333333333334</v>
      </c>
      <c r="E49" s="22" t="s">
        <v>145</v>
      </c>
      <c r="F49" s="23">
        <v>1950</v>
      </c>
      <c r="G49" s="24"/>
      <c r="H49" s="18">
        <v>96</v>
      </c>
      <c r="I49" s="19" t="s">
        <v>90</v>
      </c>
      <c r="J49" s="25">
        <v>7</v>
      </c>
      <c r="K49" s="28" t="s">
        <v>146</v>
      </c>
      <c r="L49" s="22" t="s">
        <v>147</v>
      </c>
      <c r="M49" s="23">
        <v>1959</v>
      </c>
      <c r="N49" s="26"/>
      <c r="P49"/>
    </row>
    <row r="50" spans="1:16" ht="13.5" customHeight="1">
      <c r="A50" s="18">
        <v>47</v>
      </c>
      <c r="B50" s="19" t="s">
        <v>16</v>
      </c>
      <c r="C50" s="20">
        <v>12</v>
      </c>
      <c r="D50" s="21">
        <v>0.8597222222222222</v>
      </c>
      <c r="E50" s="22" t="s">
        <v>148</v>
      </c>
      <c r="F50" s="23">
        <v>1962</v>
      </c>
      <c r="G50" s="24" t="s">
        <v>149</v>
      </c>
      <c r="H50" s="18">
        <v>97</v>
      </c>
      <c r="I50" s="19" t="s">
        <v>90</v>
      </c>
      <c r="J50" s="25">
        <v>7</v>
      </c>
      <c r="K50" s="28" t="s">
        <v>146</v>
      </c>
      <c r="L50" s="22" t="s">
        <v>150</v>
      </c>
      <c r="M50" s="23">
        <v>1960</v>
      </c>
      <c r="N50" s="26"/>
      <c r="P50"/>
    </row>
    <row r="51" spans="1:16" ht="13.5" customHeight="1">
      <c r="A51" s="18">
        <v>48</v>
      </c>
      <c r="B51" s="19" t="s">
        <v>45</v>
      </c>
      <c r="C51" s="20">
        <v>3</v>
      </c>
      <c r="D51" s="21">
        <v>0.8611111111111112</v>
      </c>
      <c r="E51" s="22" t="s">
        <v>151</v>
      </c>
      <c r="F51" s="23">
        <v>1993</v>
      </c>
      <c r="G51" s="24" t="s">
        <v>65</v>
      </c>
      <c r="H51" s="18">
        <v>98</v>
      </c>
      <c r="I51" s="19" t="s">
        <v>90</v>
      </c>
      <c r="J51" s="25">
        <v>7</v>
      </c>
      <c r="K51" s="28" t="s">
        <v>146</v>
      </c>
      <c r="L51" s="22" t="s">
        <v>152</v>
      </c>
      <c r="M51" s="23">
        <v>1963</v>
      </c>
      <c r="N51" s="26" t="s">
        <v>153</v>
      </c>
      <c r="P51"/>
    </row>
    <row r="52" spans="1:16" ht="13.5" customHeight="1">
      <c r="A52" s="18">
        <v>49</v>
      </c>
      <c r="B52" s="19" t="s">
        <v>32</v>
      </c>
      <c r="C52" s="20">
        <v>2</v>
      </c>
      <c r="D52" s="21">
        <v>0.8652777777777777</v>
      </c>
      <c r="E52" s="22" t="s">
        <v>154</v>
      </c>
      <c r="F52" s="23">
        <v>1940</v>
      </c>
      <c r="G52" s="24" t="s">
        <v>155</v>
      </c>
      <c r="H52" s="18">
        <v>99</v>
      </c>
      <c r="I52" s="19" t="s">
        <v>40</v>
      </c>
      <c r="J52" s="25" t="s">
        <v>156</v>
      </c>
      <c r="K52" s="29" t="s">
        <v>157</v>
      </c>
      <c r="L52" s="30" t="s">
        <v>158</v>
      </c>
      <c r="M52" s="23">
        <v>1955</v>
      </c>
      <c r="N52" s="31" t="s">
        <v>38</v>
      </c>
      <c r="P52"/>
    </row>
    <row r="53" spans="1:16" ht="13.5" customHeight="1">
      <c r="A53" s="32">
        <v>50</v>
      </c>
      <c r="B53" s="33" t="s">
        <v>11</v>
      </c>
      <c r="C53" s="34">
        <v>13</v>
      </c>
      <c r="D53" s="35">
        <v>0.8666666666666667</v>
      </c>
      <c r="E53" s="36" t="s">
        <v>159</v>
      </c>
      <c r="F53" s="37">
        <v>1973</v>
      </c>
      <c r="G53" s="38" t="s">
        <v>24</v>
      </c>
      <c r="H53" s="39">
        <v>100</v>
      </c>
      <c r="I53" s="33" t="s">
        <v>8</v>
      </c>
      <c r="J53" s="40" t="s">
        <v>156</v>
      </c>
      <c r="K53" s="41" t="s">
        <v>157</v>
      </c>
      <c r="L53" s="42" t="s">
        <v>160</v>
      </c>
      <c r="M53" s="37">
        <v>1992</v>
      </c>
      <c r="N53" s="43" t="s">
        <v>15</v>
      </c>
      <c r="P53"/>
    </row>
    <row r="54" ht="13.5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</sheetData>
  <sheetProtection/>
  <mergeCells count="1">
    <mergeCell ref="A1:N1"/>
  </mergeCells>
  <printOptions/>
  <pageMargins left="0.31527777777777777" right="0.31527777777777777" top="0.7875" bottom="0.7875" header="0.5118055555555556" footer="0.5118055555555556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3.375" style="297" customWidth="1"/>
    <col min="2" max="2" width="2.875" style="298" customWidth="1"/>
    <col min="3" max="3" width="17.625" style="297" customWidth="1"/>
    <col min="4" max="4" width="4.375" style="298" customWidth="1"/>
    <col min="5" max="5" width="7.75390625" style="299" customWidth="1"/>
    <col min="6" max="6" width="3.375" style="298" customWidth="1"/>
    <col min="7" max="7" width="3.625" style="299" customWidth="1"/>
    <col min="8" max="8" width="16.75390625" style="300" customWidth="1"/>
    <col min="9" max="9" width="5.25390625" style="297" customWidth="1"/>
    <col min="10" max="10" width="9.00390625" style="297" customWidth="1"/>
    <col min="11" max="16" width="2.75390625" style="323" customWidth="1"/>
    <col min="17" max="17" width="3.125" style="323" customWidth="1"/>
    <col min="18" max="18" width="2.75390625" style="323" customWidth="1"/>
    <col min="19" max="16384" width="9.125" style="323" customWidth="1"/>
  </cols>
  <sheetData>
    <row r="1" spans="1:18" s="346" customFormat="1" ht="15.75" customHeight="1">
      <c r="A1" s="695" t="s">
        <v>234</v>
      </c>
      <c r="B1" s="695"/>
      <c r="C1" s="695"/>
      <c r="D1" s="695"/>
      <c r="E1" s="695"/>
      <c r="F1" s="695"/>
      <c r="G1" s="695"/>
      <c r="H1" s="695"/>
      <c r="I1" s="696" t="s">
        <v>248</v>
      </c>
      <c r="J1" s="696"/>
      <c r="K1" s="697" t="s">
        <v>229</v>
      </c>
      <c r="L1" s="697"/>
      <c r="M1" s="697"/>
      <c r="N1" s="697"/>
      <c r="O1" s="697"/>
      <c r="P1" s="698" t="s">
        <v>230</v>
      </c>
      <c r="Q1" s="698"/>
      <c r="R1" s="700" t="s">
        <v>249</v>
      </c>
    </row>
    <row r="2" spans="1:18" s="346" customFormat="1" ht="28.5" customHeight="1">
      <c r="A2" s="701" t="s">
        <v>355</v>
      </c>
      <c r="B2" s="701"/>
      <c r="C2" s="701"/>
      <c r="D2" s="701"/>
      <c r="E2" s="701"/>
      <c r="F2" s="701"/>
      <c r="G2" s="701"/>
      <c r="H2" s="701"/>
      <c r="I2" s="696"/>
      <c r="J2" s="696"/>
      <c r="K2" s="685" t="s">
        <v>251</v>
      </c>
      <c r="L2" s="685" t="s">
        <v>252</v>
      </c>
      <c r="M2" s="685" t="s">
        <v>253</v>
      </c>
      <c r="N2" s="685" t="s">
        <v>254</v>
      </c>
      <c r="O2" s="685" t="s">
        <v>255</v>
      </c>
      <c r="P2" s="686" t="s">
        <v>256</v>
      </c>
      <c r="Q2" s="685" t="s">
        <v>257</v>
      </c>
      <c r="R2" s="700"/>
    </row>
    <row r="3" spans="1:18" ht="18" customHeight="1">
      <c r="A3" s="694" t="s">
        <v>236</v>
      </c>
      <c r="B3" s="694"/>
      <c r="C3" s="694"/>
      <c r="D3" s="694"/>
      <c r="E3" s="694"/>
      <c r="F3" s="694"/>
      <c r="G3" s="694"/>
      <c r="H3" s="694"/>
      <c r="I3" s="696"/>
      <c r="J3" s="696"/>
      <c r="K3" s="685"/>
      <c r="L3" s="685"/>
      <c r="M3" s="685"/>
      <c r="N3" s="685"/>
      <c r="O3" s="685"/>
      <c r="P3" s="686"/>
      <c r="Q3" s="685"/>
      <c r="R3" s="700"/>
    </row>
    <row r="4" spans="1:18" ht="12.75">
      <c r="A4" s="492" t="s">
        <v>237</v>
      </c>
      <c r="B4" s="493" t="s">
        <v>3</v>
      </c>
      <c r="C4" s="493" t="s">
        <v>5</v>
      </c>
      <c r="D4" s="494" t="s">
        <v>238</v>
      </c>
      <c r="E4" s="495" t="s">
        <v>4</v>
      </c>
      <c r="F4" s="496" t="s">
        <v>2</v>
      </c>
      <c r="G4" s="497" t="s">
        <v>239</v>
      </c>
      <c r="H4" s="493" t="s">
        <v>240</v>
      </c>
      <c r="I4" s="493" t="s">
        <v>241</v>
      </c>
      <c r="J4" s="493" t="s">
        <v>242</v>
      </c>
      <c r="K4" s="482" t="s">
        <v>8</v>
      </c>
      <c r="L4" s="482" t="s">
        <v>11</v>
      </c>
      <c r="M4" s="482" t="s">
        <v>16</v>
      </c>
      <c r="N4" s="482" t="s">
        <v>40</v>
      </c>
      <c r="O4" s="482" t="s">
        <v>32</v>
      </c>
      <c r="P4" s="482" t="s">
        <v>45</v>
      </c>
      <c r="Q4" s="482" t="s">
        <v>90</v>
      </c>
      <c r="R4" s="498" t="s">
        <v>69</v>
      </c>
    </row>
    <row r="5" spans="1:18" ht="12" customHeight="1">
      <c r="A5" s="499">
        <v>1</v>
      </c>
      <c r="B5" s="304">
        <v>1</v>
      </c>
      <c r="C5" s="500" t="s">
        <v>272</v>
      </c>
      <c r="D5" s="85">
        <v>1986</v>
      </c>
      <c r="E5" s="501">
        <v>0.6444444444444445</v>
      </c>
      <c r="F5" s="315" t="s">
        <v>8</v>
      </c>
      <c r="G5" s="502">
        <v>10</v>
      </c>
      <c r="H5" s="457" t="s">
        <v>10</v>
      </c>
      <c r="I5" s="309">
        <f aca="true" t="shared" si="0" ref="I5:I36">SUM(E5)/4.53</f>
        <v>0.14226146676477802</v>
      </c>
      <c r="J5" s="503" t="s">
        <v>356</v>
      </c>
      <c r="K5" s="484">
        <v>1</v>
      </c>
      <c r="L5" s="485"/>
      <c r="M5" s="485"/>
      <c r="N5" s="485"/>
      <c r="O5" s="485"/>
      <c r="P5" s="485"/>
      <c r="Q5" s="485"/>
      <c r="R5" s="504"/>
    </row>
    <row r="6" spans="1:18" ht="12" customHeight="1">
      <c r="A6" s="499">
        <v>2</v>
      </c>
      <c r="B6" s="304">
        <v>2</v>
      </c>
      <c r="C6" s="449" t="s">
        <v>273</v>
      </c>
      <c r="D6" s="96">
        <v>1991</v>
      </c>
      <c r="E6" s="501">
        <v>0.6659722222222222</v>
      </c>
      <c r="F6" s="304" t="s">
        <v>8</v>
      </c>
      <c r="G6" s="502">
        <v>9</v>
      </c>
      <c r="H6" s="452" t="s">
        <v>274</v>
      </c>
      <c r="I6" s="309">
        <f t="shared" si="0"/>
        <v>0.1470137355898945</v>
      </c>
      <c r="J6" s="304"/>
      <c r="K6" s="484">
        <v>2</v>
      </c>
      <c r="L6" s="484"/>
      <c r="M6" s="484"/>
      <c r="N6" s="484"/>
      <c r="O6" s="484"/>
      <c r="P6" s="484"/>
      <c r="Q6" s="484"/>
      <c r="R6" s="505"/>
    </row>
    <row r="7" spans="1:18" ht="12" customHeight="1">
      <c r="A7" s="499">
        <v>3</v>
      </c>
      <c r="B7" s="304">
        <v>3</v>
      </c>
      <c r="C7" s="449" t="s">
        <v>275</v>
      </c>
      <c r="D7" s="96">
        <v>1991</v>
      </c>
      <c r="E7" s="501">
        <v>0.6694444444444444</v>
      </c>
      <c r="F7" s="304" t="s">
        <v>8</v>
      </c>
      <c r="G7" s="502">
        <v>8</v>
      </c>
      <c r="H7" s="452" t="s">
        <v>274</v>
      </c>
      <c r="I7" s="309">
        <f t="shared" si="0"/>
        <v>0.1477802305616875</v>
      </c>
      <c r="J7" s="304" t="s">
        <v>357</v>
      </c>
      <c r="K7" s="484">
        <v>3</v>
      </c>
      <c r="L7" s="484"/>
      <c r="M7" s="484"/>
      <c r="N7" s="484"/>
      <c r="O7" s="484"/>
      <c r="P7" s="484"/>
      <c r="Q7" s="484"/>
      <c r="R7" s="505"/>
    </row>
    <row r="8" spans="1:18" ht="12" customHeight="1">
      <c r="A8" s="499">
        <v>4</v>
      </c>
      <c r="B8" s="304">
        <v>4</v>
      </c>
      <c r="C8" s="500" t="s">
        <v>277</v>
      </c>
      <c r="D8" s="85">
        <v>1992</v>
      </c>
      <c r="E8" s="501">
        <v>0.6708333333333334</v>
      </c>
      <c r="F8" s="315" t="s">
        <v>8</v>
      </c>
      <c r="G8" s="502">
        <v>7</v>
      </c>
      <c r="H8" s="452" t="s">
        <v>274</v>
      </c>
      <c r="I8" s="309">
        <f t="shared" si="0"/>
        <v>0.14808682855040473</v>
      </c>
      <c r="J8" s="304"/>
      <c r="K8" s="484">
        <v>4</v>
      </c>
      <c r="L8" s="484"/>
      <c r="M8" s="484"/>
      <c r="N8" s="484"/>
      <c r="O8" s="484"/>
      <c r="P8" s="484"/>
      <c r="Q8" s="484"/>
      <c r="R8" s="505"/>
    </row>
    <row r="9" spans="1:19" ht="12" customHeight="1">
      <c r="A9" s="499">
        <v>5</v>
      </c>
      <c r="B9" s="304">
        <v>1</v>
      </c>
      <c r="C9" s="449" t="s">
        <v>276</v>
      </c>
      <c r="D9" s="96">
        <v>1970</v>
      </c>
      <c r="E9" s="501">
        <v>0.6944444444444445</v>
      </c>
      <c r="F9" s="304" t="s">
        <v>11</v>
      </c>
      <c r="G9" s="502">
        <v>10</v>
      </c>
      <c r="H9" s="456" t="s">
        <v>22</v>
      </c>
      <c r="I9" s="309">
        <f t="shared" si="0"/>
        <v>0.153298994358597</v>
      </c>
      <c r="J9" s="304"/>
      <c r="K9" s="488"/>
      <c r="L9" s="485">
        <v>1</v>
      </c>
      <c r="M9" s="485"/>
      <c r="N9" s="485"/>
      <c r="O9" s="485"/>
      <c r="P9" s="485"/>
      <c r="Q9" s="485"/>
      <c r="R9" s="504"/>
      <c r="S9" s="377"/>
    </row>
    <row r="10" spans="1:18" ht="12" customHeight="1">
      <c r="A10" s="499">
        <v>6</v>
      </c>
      <c r="B10" s="304">
        <v>1</v>
      </c>
      <c r="C10" s="449" t="s">
        <v>278</v>
      </c>
      <c r="D10" s="96">
        <v>1962</v>
      </c>
      <c r="E10" s="501">
        <v>0.6965277777777777</v>
      </c>
      <c r="F10" s="304" t="s">
        <v>16</v>
      </c>
      <c r="G10" s="502">
        <v>10</v>
      </c>
      <c r="H10" s="456" t="s">
        <v>35</v>
      </c>
      <c r="I10" s="309">
        <f t="shared" si="0"/>
        <v>0.15375889134167278</v>
      </c>
      <c r="J10" s="304"/>
      <c r="K10" s="484"/>
      <c r="L10" s="484"/>
      <c r="M10" s="484">
        <v>1</v>
      </c>
      <c r="N10" s="484"/>
      <c r="O10" s="484"/>
      <c r="P10" s="484"/>
      <c r="Q10" s="484"/>
      <c r="R10" s="505"/>
    </row>
    <row r="11" spans="1:18" ht="12" customHeight="1">
      <c r="A11" s="499">
        <v>7</v>
      </c>
      <c r="B11" s="304">
        <v>2</v>
      </c>
      <c r="C11" s="449" t="s">
        <v>307</v>
      </c>
      <c r="D11" s="96">
        <v>1968</v>
      </c>
      <c r="E11" s="501">
        <v>0.720138888888889</v>
      </c>
      <c r="F11" s="304" t="s">
        <v>16</v>
      </c>
      <c r="G11" s="502">
        <v>9</v>
      </c>
      <c r="H11" s="456" t="s">
        <v>38</v>
      </c>
      <c r="I11" s="309">
        <f t="shared" si="0"/>
        <v>0.15897105714986512</v>
      </c>
      <c r="J11" s="304" t="s">
        <v>357</v>
      </c>
      <c r="K11" s="488"/>
      <c r="L11" s="485"/>
      <c r="M11" s="485">
        <v>2</v>
      </c>
      <c r="N11" s="485"/>
      <c r="O11" s="485"/>
      <c r="P11" s="485"/>
      <c r="Q11" s="485"/>
      <c r="R11" s="504"/>
    </row>
    <row r="12" spans="1:18" ht="12" customHeight="1">
      <c r="A12" s="499">
        <v>8</v>
      </c>
      <c r="B12" s="304">
        <v>3</v>
      </c>
      <c r="C12" s="449" t="s">
        <v>346</v>
      </c>
      <c r="D12" s="96">
        <v>1964</v>
      </c>
      <c r="E12" s="501">
        <v>0.7229166666666668</v>
      </c>
      <c r="F12" s="304" t="s">
        <v>16</v>
      </c>
      <c r="G12" s="502">
        <v>8</v>
      </c>
      <c r="H12" s="456" t="s">
        <v>38</v>
      </c>
      <c r="I12" s="309">
        <f t="shared" si="0"/>
        <v>0.15958425312729949</v>
      </c>
      <c r="J12" s="304"/>
      <c r="K12" s="484"/>
      <c r="L12" s="484"/>
      <c r="M12" s="484">
        <v>3</v>
      </c>
      <c r="N12" s="484"/>
      <c r="O12" s="484"/>
      <c r="P12" s="484"/>
      <c r="Q12" s="484"/>
      <c r="R12" s="505"/>
    </row>
    <row r="13" spans="1:18" ht="12" customHeight="1">
      <c r="A13" s="499">
        <v>9</v>
      </c>
      <c r="B13" s="304">
        <v>1</v>
      </c>
      <c r="C13" s="449" t="s">
        <v>348</v>
      </c>
      <c r="D13" s="96">
        <v>1955</v>
      </c>
      <c r="E13" s="501">
        <v>0.7340277777777778</v>
      </c>
      <c r="F13" s="304" t="s">
        <v>40</v>
      </c>
      <c r="G13" s="502">
        <v>10</v>
      </c>
      <c r="H13" s="456" t="s">
        <v>42</v>
      </c>
      <c r="I13" s="309">
        <f t="shared" si="0"/>
        <v>0.16203703703703703</v>
      </c>
      <c r="J13" s="304"/>
      <c r="K13" s="484"/>
      <c r="L13" s="484"/>
      <c r="M13" s="484"/>
      <c r="N13" s="484">
        <v>1</v>
      </c>
      <c r="O13" s="484"/>
      <c r="P13" s="484"/>
      <c r="Q13" s="484"/>
      <c r="R13" s="505"/>
    </row>
    <row r="14" spans="1:19" ht="12" customHeight="1">
      <c r="A14" s="499">
        <v>10</v>
      </c>
      <c r="B14" s="304">
        <v>2</v>
      </c>
      <c r="C14" s="449" t="s">
        <v>358</v>
      </c>
      <c r="D14" s="96">
        <v>1973</v>
      </c>
      <c r="E14" s="501">
        <v>0.7368055555555556</v>
      </c>
      <c r="F14" s="304" t="s">
        <v>11</v>
      </c>
      <c r="G14" s="502">
        <v>9</v>
      </c>
      <c r="H14" s="456" t="s">
        <v>38</v>
      </c>
      <c r="I14" s="309">
        <f t="shared" si="0"/>
        <v>0.16265023301447143</v>
      </c>
      <c r="J14" s="304"/>
      <c r="K14" s="488"/>
      <c r="L14" s="485">
        <v>2</v>
      </c>
      <c r="M14" s="485"/>
      <c r="N14" s="485"/>
      <c r="O14" s="485"/>
      <c r="P14" s="485"/>
      <c r="Q14" s="485"/>
      <c r="R14" s="504"/>
      <c r="S14" s="377"/>
    </row>
    <row r="15" spans="1:18" ht="12" customHeight="1">
      <c r="A15" s="499">
        <v>11</v>
      </c>
      <c r="B15" s="304">
        <v>5</v>
      </c>
      <c r="C15" s="449" t="s">
        <v>286</v>
      </c>
      <c r="D15" s="96">
        <v>1990</v>
      </c>
      <c r="E15" s="501">
        <v>0.7534722222222222</v>
      </c>
      <c r="F15" s="304" t="s">
        <v>8</v>
      </c>
      <c r="G15" s="502">
        <v>6</v>
      </c>
      <c r="H15" s="456" t="s">
        <v>22</v>
      </c>
      <c r="I15" s="309">
        <f t="shared" si="0"/>
        <v>0.16632940887907774</v>
      </c>
      <c r="J15" s="304"/>
      <c r="K15" s="484">
        <v>5</v>
      </c>
      <c r="L15" s="484"/>
      <c r="M15" s="484"/>
      <c r="N15" s="484"/>
      <c r="O15" s="484"/>
      <c r="P15" s="484"/>
      <c r="Q15" s="484"/>
      <c r="R15" s="505"/>
    </row>
    <row r="16" spans="1:18" ht="12" customHeight="1">
      <c r="A16" s="499">
        <v>12</v>
      </c>
      <c r="B16" s="304">
        <v>3</v>
      </c>
      <c r="C16" s="449" t="s">
        <v>280</v>
      </c>
      <c r="D16" s="96">
        <v>1969</v>
      </c>
      <c r="E16" s="501">
        <v>0.7645833333333334</v>
      </c>
      <c r="F16" s="304" t="s">
        <v>11</v>
      </c>
      <c r="G16" s="502">
        <v>8</v>
      </c>
      <c r="H16" s="456" t="s">
        <v>28</v>
      </c>
      <c r="I16" s="309">
        <f t="shared" si="0"/>
        <v>0.16878219278881532</v>
      </c>
      <c r="J16" s="304"/>
      <c r="K16" s="484"/>
      <c r="L16" s="484">
        <v>3</v>
      </c>
      <c r="M16" s="484"/>
      <c r="N16" s="484"/>
      <c r="O16" s="484"/>
      <c r="P16" s="484"/>
      <c r="Q16" s="484"/>
      <c r="R16" s="505"/>
    </row>
    <row r="17" spans="1:18" ht="12" customHeight="1">
      <c r="A17" s="499">
        <v>13</v>
      </c>
      <c r="B17" s="304">
        <v>4</v>
      </c>
      <c r="C17" s="449" t="s">
        <v>283</v>
      </c>
      <c r="D17" s="96">
        <v>1972</v>
      </c>
      <c r="E17" s="501">
        <v>0.76875</v>
      </c>
      <c r="F17" s="304" t="s">
        <v>11</v>
      </c>
      <c r="G17" s="502">
        <v>7</v>
      </c>
      <c r="H17" s="456" t="s">
        <v>58</v>
      </c>
      <c r="I17" s="309">
        <f t="shared" si="0"/>
        <v>0.1697019867549669</v>
      </c>
      <c r="J17" s="304"/>
      <c r="K17" s="488"/>
      <c r="L17" s="485">
        <v>4</v>
      </c>
      <c r="M17" s="485"/>
      <c r="N17" s="485"/>
      <c r="O17" s="485"/>
      <c r="P17" s="485"/>
      <c r="Q17" s="485"/>
      <c r="R17" s="504"/>
    </row>
    <row r="18" spans="1:18" ht="12" customHeight="1">
      <c r="A18" s="499">
        <v>14</v>
      </c>
      <c r="B18" s="304">
        <v>4</v>
      </c>
      <c r="C18" s="449" t="s">
        <v>285</v>
      </c>
      <c r="D18" s="96">
        <v>1968</v>
      </c>
      <c r="E18" s="501">
        <v>0.7861111111111111</v>
      </c>
      <c r="F18" s="304" t="s">
        <v>16</v>
      </c>
      <c r="G18" s="502">
        <v>7</v>
      </c>
      <c r="H18" s="456" t="s">
        <v>38</v>
      </c>
      <c r="I18" s="309">
        <f t="shared" si="0"/>
        <v>0.1735344616139318</v>
      </c>
      <c r="J18" s="304"/>
      <c r="K18" s="484"/>
      <c r="L18" s="484"/>
      <c r="M18" s="484">
        <v>4</v>
      </c>
      <c r="N18" s="484"/>
      <c r="O18" s="484"/>
      <c r="P18" s="484"/>
      <c r="Q18" s="484"/>
      <c r="R18" s="505"/>
    </row>
    <row r="19" spans="1:18" ht="12" customHeight="1">
      <c r="A19" s="499">
        <v>15</v>
      </c>
      <c r="B19" s="304">
        <v>2</v>
      </c>
      <c r="C19" s="458" t="s">
        <v>291</v>
      </c>
      <c r="D19" s="96">
        <v>1949</v>
      </c>
      <c r="E19" s="501">
        <v>0.8166666666666668</v>
      </c>
      <c r="F19" s="304" t="s">
        <v>40</v>
      </c>
      <c r="G19" s="502">
        <v>9</v>
      </c>
      <c r="H19" s="456" t="s">
        <v>38</v>
      </c>
      <c r="I19" s="309">
        <f t="shared" si="0"/>
        <v>0.1802796173657101</v>
      </c>
      <c r="J19" s="304"/>
      <c r="K19" s="488"/>
      <c r="L19" s="485"/>
      <c r="M19" s="485"/>
      <c r="N19" s="485">
        <v>2</v>
      </c>
      <c r="O19" s="485"/>
      <c r="P19" s="485"/>
      <c r="Q19" s="485"/>
      <c r="R19" s="504"/>
    </row>
    <row r="20" spans="1:18" ht="12" customHeight="1">
      <c r="A20" s="499">
        <v>16</v>
      </c>
      <c r="B20" s="315">
        <v>6</v>
      </c>
      <c r="C20" s="500" t="s">
        <v>359</v>
      </c>
      <c r="D20" s="85">
        <v>1988</v>
      </c>
      <c r="E20" s="501">
        <v>0.8173611111111111</v>
      </c>
      <c r="F20" s="315" t="s">
        <v>8</v>
      </c>
      <c r="G20" s="502">
        <v>5</v>
      </c>
      <c r="H20" s="457" t="s">
        <v>13</v>
      </c>
      <c r="I20" s="309">
        <f t="shared" si="0"/>
        <v>0.18043291636006867</v>
      </c>
      <c r="J20" s="304"/>
      <c r="K20" s="485">
        <v>6</v>
      </c>
      <c r="L20" s="485"/>
      <c r="M20" s="485"/>
      <c r="N20" s="485"/>
      <c r="O20" s="485"/>
      <c r="P20" s="485"/>
      <c r="Q20" s="485"/>
      <c r="R20" s="504"/>
    </row>
    <row r="21" spans="1:18" ht="12" customHeight="1">
      <c r="A21" s="499">
        <v>17</v>
      </c>
      <c r="B21" s="304">
        <v>5</v>
      </c>
      <c r="C21" s="449" t="s">
        <v>287</v>
      </c>
      <c r="D21" s="96">
        <v>1973</v>
      </c>
      <c r="E21" s="501">
        <v>0.8222222222222223</v>
      </c>
      <c r="F21" s="304" t="s">
        <v>11</v>
      </c>
      <c r="G21" s="502">
        <v>6</v>
      </c>
      <c r="H21" s="456" t="s">
        <v>22</v>
      </c>
      <c r="I21" s="309">
        <f t="shared" si="0"/>
        <v>0.18150600932057886</v>
      </c>
      <c r="J21" s="304"/>
      <c r="K21" s="488"/>
      <c r="L21" s="485">
        <v>5</v>
      </c>
      <c r="M21" s="485"/>
      <c r="N21" s="485"/>
      <c r="O21" s="485"/>
      <c r="P21" s="485"/>
      <c r="Q21" s="485"/>
      <c r="R21" s="504"/>
    </row>
    <row r="22" spans="1:18" ht="12" customHeight="1">
      <c r="A22" s="499">
        <v>18</v>
      </c>
      <c r="B22" s="315">
        <v>6</v>
      </c>
      <c r="C22" s="449" t="s">
        <v>293</v>
      </c>
      <c r="D22" s="96">
        <v>1976</v>
      </c>
      <c r="E22" s="501">
        <v>0.8388888888888889</v>
      </c>
      <c r="F22" s="304" t="s">
        <v>11</v>
      </c>
      <c r="G22" s="502">
        <v>5</v>
      </c>
      <c r="H22" s="456" t="s">
        <v>24</v>
      </c>
      <c r="I22" s="309">
        <f t="shared" si="0"/>
        <v>0.18518518518518517</v>
      </c>
      <c r="J22" s="304"/>
      <c r="K22" s="485"/>
      <c r="L22" s="485">
        <v>6</v>
      </c>
      <c r="M22" s="485"/>
      <c r="N22" s="485"/>
      <c r="O22" s="485"/>
      <c r="P22" s="485"/>
      <c r="Q22" s="485"/>
      <c r="R22" s="504"/>
    </row>
    <row r="23" spans="1:18" ht="12" customHeight="1">
      <c r="A23" s="499">
        <v>19</v>
      </c>
      <c r="B23" s="315" t="s">
        <v>156</v>
      </c>
      <c r="C23" s="449" t="s">
        <v>360</v>
      </c>
      <c r="D23" s="96">
        <v>1996</v>
      </c>
      <c r="E23" s="501">
        <v>0.84375</v>
      </c>
      <c r="F23" s="304" t="s">
        <v>69</v>
      </c>
      <c r="G23" s="502" t="s">
        <v>156</v>
      </c>
      <c r="H23" s="456" t="s">
        <v>153</v>
      </c>
      <c r="I23" s="309">
        <f t="shared" si="0"/>
        <v>0.18625827814569534</v>
      </c>
      <c r="J23" s="304"/>
      <c r="K23" s="485"/>
      <c r="L23" s="485"/>
      <c r="M23" s="485"/>
      <c r="N23" s="485"/>
      <c r="O23" s="485"/>
      <c r="P23" s="485"/>
      <c r="Q23" s="485"/>
      <c r="R23" s="504">
        <v>1</v>
      </c>
    </row>
    <row r="24" spans="1:18" ht="12" customHeight="1">
      <c r="A24" s="499">
        <v>20</v>
      </c>
      <c r="B24" s="304">
        <v>5</v>
      </c>
      <c r="C24" s="458" t="s">
        <v>361</v>
      </c>
      <c r="D24" s="96">
        <v>1960</v>
      </c>
      <c r="E24" s="501">
        <v>0.8465277777777778</v>
      </c>
      <c r="F24" s="304" t="s">
        <v>16</v>
      </c>
      <c r="G24" s="502">
        <v>6</v>
      </c>
      <c r="H24" s="456" t="s">
        <v>73</v>
      </c>
      <c r="I24" s="309">
        <f t="shared" si="0"/>
        <v>0.18687147412312974</v>
      </c>
      <c r="J24" s="304"/>
      <c r="K24" s="485"/>
      <c r="L24" s="485"/>
      <c r="M24" s="485">
        <v>5</v>
      </c>
      <c r="N24" s="485"/>
      <c r="O24" s="485"/>
      <c r="P24" s="485"/>
      <c r="Q24" s="485"/>
      <c r="R24" s="504"/>
    </row>
    <row r="25" spans="1:18" ht="12" customHeight="1">
      <c r="A25" s="499">
        <v>21</v>
      </c>
      <c r="B25" s="304">
        <v>1</v>
      </c>
      <c r="C25" s="458" t="s">
        <v>292</v>
      </c>
      <c r="D25" s="96">
        <v>1986</v>
      </c>
      <c r="E25" s="501">
        <v>0.8555555555555556</v>
      </c>
      <c r="F25" s="304" t="s">
        <v>45</v>
      </c>
      <c r="G25" s="502">
        <v>10</v>
      </c>
      <c r="H25" s="456" t="s">
        <v>24</v>
      </c>
      <c r="I25" s="309">
        <f t="shared" si="0"/>
        <v>0.1888643610497915</v>
      </c>
      <c r="J25" s="304" t="s">
        <v>362</v>
      </c>
      <c r="K25" s="485"/>
      <c r="L25" s="485"/>
      <c r="M25" s="485"/>
      <c r="N25" s="485"/>
      <c r="O25" s="485"/>
      <c r="P25" s="485">
        <v>1</v>
      </c>
      <c r="Q25" s="485"/>
      <c r="R25" s="504"/>
    </row>
    <row r="26" spans="1:18" ht="12" customHeight="1">
      <c r="A26" s="499">
        <v>22</v>
      </c>
      <c r="B26" s="315">
        <v>6</v>
      </c>
      <c r="C26" s="500" t="s">
        <v>300</v>
      </c>
      <c r="D26" s="85">
        <v>1962</v>
      </c>
      <c r="E26" s="501">
        <v>0.8625</v>
      </c>
      <c r="F26" s="315" t="s">
        <v>16</v>
      </c>
      <c r="G26" s="502">
        <v>5</v>
      </c>
      <c r="H26" s="457" t="s">
        <v>149</v>
      </c>
      <c r="I26" s="309">
        <f t="shared" si="0"/>
        <v>0.19039735099337748</v>
      </c>
      <c r="J26" s="304"/>
      <c r="K26" s="485"/>
      <c r="L26" s="485"/>
      <c r="M26" s="485">
        <v>6</v>
      </c>
      <c r="N26" s="485"/>
      <c r="O26" s="485"/>
      <c r="P26" s="485"/>
      <c r="Q26" s="485"/>
      <c r="R26" s="504"/>
    </row>
    <row r="27" spans="1:18" ht="12" customHeight="1">
      <c r="A27" s="499">
        <v>23</v>
      </c>
      <c r="B27" s="315">
        <v>7</v>
      </c>
      <c r="C27" s="500" t="s">
        <v>298</v>
      </c>
      <c r="D27" s="85">
        <v>1962</v>
      </c>
      <c r="E27" s="501">
        <v>0.875</v>
      </c>
      <c r="F27" s="315" t="s">
        <v>16</v>
      </c>
      <c r="G27" s="502">
        <v>4</v>
      </c>
      <c r="H27" s="457" t="s">
        <v>136</v>
      </c>
      <c r="I27" s="309">
        <f t="shared" si="0"/>
        <v>0.19315673289183222</v>
      </c>
      <c r="J27" s="304"/>
      <c r="K27" s="485"/>
      <c r="L27" s="485"/>
      <c r="M27" s="485">
        <v>7</v>
      </c>
      <c r="N27" s="485"/>
      <c r="O27" s="485"/>
      <c r="P27" s="485"/>
      <c r="Q27" s="485"/>
      <c r="R27" s="504"/>
    </row>
    <row r="28" spans="1:18" ht="12" customHeight="1">
      <c r="A28" s="499">
        <v>24</v>
      </c>
      <c r="B28" s="304">
        <v>7</v>
      </c>
      <c r="C28" s="449" t="s">
        <v>310</v>
      </c>
      <c r="D28" s="96">
        <v>1973</v>
      </c>
      <c r="E28" s="501">
        <v>0.8979166666666667</v>
      </c>
      <c r="F28" s="304" t="s">
        <v>11</v>
      </c>
      <c r="G28" s="502">
        <v>4</v>
      </c>
      <c r="H28" s="456" t="s">
        <v>24</v>
      </c>
      <c r="I28" s="309">
        <f t="shared" si="0"/>
        <v>0.19821559970566593</v>
      </c>
      <c r="J28" s="304"/>
      <c r="K28" s="485"/>
      <c r="L28" s="485">
        <v>7</v>
      </c>
      <c r="M28" s="485"/>
      <c r="N28" s="485"/>
      <c r="O28" s="485"/>
      <c r="P28" s="485"/>
      <c r="Q28" s="485"/>
      <c r="R28" s="504"/>
    </row>
    <row r="29" spans="1:18" ht="12" customHeight="1">
      <c r="A29" s="499">
        <v>25</v>
      </c>
      <c r="B29" s="304">
        <v>1</v>
      </c>
      <c r="C29" s="449" t="s">
        <v>299</v>
      </c>
      <c r="D29" s="96">
        <v>1947</v>
      </c>
      <c r="E29" s="501">
        <v>0.9159722222222223</v>
      </c>
      <c r="F29" s="304" t="s">
        <v>32</v>
      </c>
      <c r="G29" s="502">
        <v>10</v>
      </c>
      <c r="H29" s="456" t="s">
        <v>38</v>
      </c>
      <c r="I29" s="309">
        <f t="shared" si="0"/>
        <v>0.20220137355898946</v>
      </c>
      <c r="J29" s="304"/>
      <c r="K29" s="485"/>
      <c r="L29" s="485"/>
      <c r="M29" s="485"/>
      <c r="N29" s="485"/>
      <c r="O29" s="485">
        <v>1</v>
      </c>
      <c r="P29" s="485"/>
      <c r="Q29" s="485"/>
      <c r="R29" s="504"/>
    </row>
    <row r="30" spans="1:18" ht="12" customHeight="1">
      <c r="A30" s="499">
        <v>26</v>
      </c>
      <c r="B30" s="304">
        <v>2</v>
      </c>
      <c r="C30" s="449" t="s">
        <v>311</v>
      </c>
      <c r="D30" s="96">
        <v>1948</v>
      </c>
      <c r="E30" s="501">
        <v>0.9215277777777778</v>
      </c>
      <c r="F30" s="304" t="s">
        <v>32</v>
      </c>
      <c r="G30" s="502">
        <v>9</v>
      </c>
      <c r="H30" s="456" t="s">
        <v>22</v>
      </c>
      <c r="I30" s="309">
        <f t="shared" si="0"/>
        <v>0.20342776551385824</v>
      </c>
      <c r="J30" s="304"/>
      <c r="K30" s="485"/>
      <c r="L30" s="485"/>
      <c r="M30" s="485"/>
      <c r="N30" s="485"/>
      <c r="O30" s="485">
        <v>2</v>
      </c>
      <c r="P30" s="485"/>
      <c r="Q30" s="485"/>
      <c r="R30" s="504"/>
    </row>
    <row r="31" spans="1:18" ht="12" customHeight="1">
      <c r="A31" s="499">
        <v>27</v>
      </c>
      <c r="B31" s="304">
        <v>8</v>
      </c>
      <c r="C31" s="500" t="s">
        <v>297</v>
      </c>
      <c r="D31" s="85">
        <v>1967</v>
      </c>
      <c r="E31" s="501">
        <v>0.925</v>
      </c>
      <c r="F31" s="315" t="s">
        <v>16</v>
      </c>
      <c r="G31" s="502">
        <v>3</v>
      </c>
      <c r="H31" s="457" t="s">
        <v>24</v>
      </c>
      <c r="I31" s="309">
        <f t="shared" si="0"/>
        <v>0.2041942604856512</v>
      </c>
      <c r="J31" s="304"/>
      <c r="K31" s="488"/>
      <c r="L31" s="485"/>
      <c r="M31" s="485">
        <v>8</v>
      </c>
      <c r="N31" s="485"/>
      <c r="O31" s="485"/>
      <c r="P31" s="485"/>
      <c r="Q31" s="485"/>
      <c r="R31" s="504"/>
    </row>
    <row r="32" spans="1:18" ht="12" customHeight="1">
      <c r="A32" s="499">
        <v>28</v>
      </c>
      <c r="B32" s="304">
        <v>8</v>
      </c>
      <c r="C32" s="449" t="s">
        <v>304</v>
      </c>
      <c r="D32" s="96">
        <v>1977</v>
      </c>
      <c r="E32" s="501">
        <v>0.9416666666666668</v>
      </c>
      <c r="F32" s="304" t="s">
        <v>11</v>
      </c>
      <c r="G32" s="502">
        <v>3</v>
      </c>
      <c r="H32" s="457"/>
      <c r="I32" s="309">
        <f t="shared" si="0"/>
        <v>0.20787343635025754</v>
      </c>
      <c r="J32" s="304"/>
      <c r="K32" s="485"/>
      <c r="L32" s="485">
        <v>8</v>
      </c>
      <c r="M32" s="485"/>
      <c r="N32" s="485"/>
      <c r="O32" s="485"/>
      <c r="P32" s="485"/>
      <c r="Q32" s="485"/>
      <c r="R32" s="504"/>
    </row>
    <row r="33" spans="1:18" ht="12" customHeight="1">
      <c r="A33" s="499">
        <v>29</v>
      </c>
      <c r="B33" s="315">
        <v>7</v>
      </c>
      <c r="C33" s="500" t="s">
        <v>295</v>
      </c>
      <c r="D33" s="85">
        <v>1979</v>
      </c>
      <c r="E33" s="501">
        <v>0.9423611111111111</v>
      </c>
      <c r="F33" s="315" t="s">
        <v>8</v>
      </c>
      <c r="G33" s="502">
        <v>4</v>
      </c>
      <c r="H33" s="457"/>
      <c r="I33" s="309">
        <f t="shared" si="0"/>
        <v>0.20802673534461613</v>
      </c>
      <c r="J33" s="304"/>
      <c r="K33" s="485">
        <v>7</v>
      </c>
      <c r="L33" s="485"/>
      <c r="M33" s="485"/>
      <c r="N33" s="485"/>
      <c r="O33" s="485"/>
      <c r="P33" s="485"/>
      <c r="Q33" s="485"/>
      <c r="R33" s="504"/>
    </row>
    <row r="34" spans="1:18" ht="12" customHeight="1">
      <c r="A34" s="499">
        <v>30</v>
      </c>
      <c r="B34" s="315">
        <v>3</v>
      </c>
      <c r="C34" s="500" t="s">
        <v>313</v>
      </c>
      <c r="D34" s="85">
        <v>1949</v>
      </c>
      <c r="E34" s="501">
        <v>0.9680555555555556</v>
      </c>
      <c r="F34" s="315" t="s">
        <v>40</v>
      </c>
      <c r="G34" s="502">
        <v>8</v>
      </c>
      <c r="H34" s="457" t="s">
        <v>38</v>
      </c>
      <c r="I34" s="309">
        <f t="shared" si="0"/>
        <v>0.21369879813588422</v>
      </c>
      <c r="J34" s="304"/>
      <c r="K34" s="485"/>
      <c r="L34" s="485"/>
      <c r="M34" s="485"/>
      <c r="N34" s="485">
        <v>3</v>
      </c>
      <c r="O34" s="485"/>
      <c r="P34" s="485"/>
      <c r="Q34" s="485"/>
      <c r="R34" s="504"/>
    </row>
    <row r="35" spans="1:18" ht="12" customHeight="1">
      <c r="A35" s="499">
        <v>31</v>
      </c>
      <c r="B35" s="304" t="s">
        <v>156</v>
      </c>
      <c r="C35" s="449" t="s">
        <v>326</v>
      </c>
      <c r="D35" s="96">
        <v>1996</v>
      </c>
      <c r="E35" s="501">
        <v>0.9805555555555556</v>
      </c>
      <c r="F35" s="304" t="s">
        <v>69</v>
      </c>
      <c r="G35" s="502" t="s">
        <v>156</v>
      </c>
      <c r="H35" s="456" t="s">
        <v>24</v>
      </c>
      <c r="I35" s="309">
        <f t="shared" si="0"/>
        <v>0.21645818003433898</v>
      </c>
      <c r="J35" s="304"/>
      <c r="K35" s="485"/>
      <c r="L35" s="485"/>
      <c r="M35" s="485"/>
      <c r="N35" s="485"/>
      <c r="O35" s="485"/>
      <c r="P35" s="485"/>
      <c r="Q35" s="485"/>
      <c r="R35" s="504">
        <v>2</v>
      </c>
    </row>
    <row r="36" spans="1:18" ht="12" customHeight="1">
      <c r="A36" s="499">
        <v>32</v>
      </c>
      <c r="B36" s="304">
        <v>4</v>
      </c>
      <c r="C36" s="500" t="s">
        <v>312</v>
      </c>
      <c r="D36" s="85">
        <v>1949</v>
      </c>
      <c r="E36" s="501">
        <v>0.9826388888888888</v>
      </c>
      <c r="F36" s="315" t="s">
        <v>40</v>
      </c>
      <c r="G36" s="502">
        <v>7</v>
      </c>
      <c r="H36" s="452" t="s">
        <v>24</v>
      </c>
      <c r="I36" s="309">
        <f t="shared" si="0"/>
        <v>0.21691807701741475</v>
      </c>
      <c r="J36" s="304"/>
      <c r="K36" s="485"/>
      <c r="L36" s="485"/>
      <c r="M36" s="485"/>
      <c r="N36" s="485">
        <v>4</v>
      </c>
      <c r="O36" s="485"/>
      <c r="P36" s="485"/>
      <c r="Q36" s="485"/>
      <c r="R36" s="504"/>
    </row>
    <row r="37" spans="1:18" ht="12" customHeight="1">
      <c r="A37" s="499">
        <v>33</v>
      </c>
      <c r="B37" s="315">
        <v>3</v>
      </c>
      <c r="C37" s="500" t="s">
        <v>318</v>
      </c>
      <c r="D37" s="85">
        <v>1945</v>
      </c>
      <c r="E37" s="506" t="s">
        <v>203</v>
      </c>
      <c r="F37" s="315" t="s">
        <v>32</v>
      </c>
      <c r="G37" s="502">
        <v>8</v>
      </c>
      <c r="H37" s="457" t="s">
        <v>38</v>
      </c>
      <c r="I37" s="309"/>
      <c r="J37" s="304"/>
      <c r="K37" s="485"/>
      <c r="L37" s="485"/>
      <c r="M37" s="485"/>
      <c r="N37" s="485"/>
      <c r="O37" s="485">
        <v>3</v>
      </c>
      <c r="P37" s="485"/>
      <c r="Q37" s="485"/>
      <c r="R37" s="504"/>
    </row>
    <row r="38" spans="1:18" ht="12" customHeight="1">
      <c r="A38" s="499">
        <v>34</v>
      </c>
      <c r="B38" s="315">
        <v>1</v>
      </c>
      <c r="C38" s="500" t="s">
        <v>328</v>
      </c>
      <c r="D38" s="96">
        <v>1954</v>
      </c>
      <c r="E38" s="506" t="s">
        <v>207</v>
      </c>
      <c r="F38" s="304" t="s">
        <v>90</v>
      </c>
      <c r="G38" s="502">
        <v>10</v>
      </c>
      <c r="H38" s="456" t="s">
        <v>24</v>
      </c>
      <c r="I38" s="309"/>
      <c r="J38" s="304"/>
      <c r="K38" s="485"/>
      <c r="L38" s="485"/>
      <c r="M38" s="485"/>
      <c r="N38" s="485"/>
      <c r="O38" s="485"/>
      <c r="P38" s="485"/>
      <c r="Q38" s="485">
        <v>1</v>
      </c>
      <c r="R38" s="504"/>
    </row>
    <row r="39" spans="1:18" ht="12" customHeight="1">
      <c r="A39" s="499">
        <v>35</v>
      </c>
      <c r="B39" s="304">
        <v>2</v>
      </c>
      <c r="C39" s="449" t="s">
        <v>334</v>
      </c>
      <c r="D39" s="96">
        <v>1972</v>
      </c>
      <c r="E39" s="506" t="s">
        <v>214</v>
      </c>
      <c r="F39" s="304" t="s">
        <v>90</v>
      </c>
      <c r="G39" s="502">
        <v>9</v>
      </c>
      <c r="H39" s="456" t="s">
        <v>24</v>
      </c>
      <c r="I39" s="309"/>
      <c r="J39" s="304"/>
      <c r="K39" s="485"/>
      <c r="L39" s="485"/>
      <c r="M39" s="485"/>
      <c r="N39" s="485"/>
      <c r="O39" s="485"/>
      <c r="P39" s="485"/>
      <c r="Q39" s="485">
        <v>2</v>
      </c>
      <c r="R39" s="504"/>
    </row>
    <row r="40" spans="1:18" ht="12" customHeight="1">
      <c r="A40" s="499">
        <v>36</v>
      </c>
      <c r="B40" s="315">
        <v>3</v>
      </c>
      <c r="C40" s="500" t="s">
        <v>330</v>
      </c>
      <c r="D40" s="85">
        <v>1948</v>
      </c>
      <c r="E40" s="501" t="s">
        <v>146</v>
      </c>
      <c r="F40" s="315" t="s">
        <v>90</v>
      </c>
      <c r="G40" s="502">
        <v>8</v>
      </c>
      <c r="H40" s="457" t="s">
        <v>24</v>
      </c>
      <c r="I40" s="309"/>
      <c r="J40" s="304"/>
      <c r="K40" s="485"/>
      <c r="L40" s="485"/>
      <c r="M40" s="485"/>
      <c r="N40" s="485"/>
      <c r="O40" s="485"/>
      <c r="P40" s="485"/>
      <c r="Q40" s="485">
        <v>3</v>
      </c>
      <c r="R40" s="504"/>
    </row>
    <row r="41" spans="1:18" ht="12" customHeight="1">
      <c r="A41" s="507">
        <v>37</v>
      </c>
      <c r="B41" s="508">
        <v>4</v>
      </c>
      <c r="C41" s="509" t="s">
        <v>363</v>
      </c>
      <c r="D41" s="510">
        <v>1963</v>
      </c>
      <c r="E41" s="511" t="s">
        <v>146</v>
      </c>
      <c r="F41" s="508" t="s">
        <v>90</v>
      </c>
      <c r="G41" s="512">
        <v>7</v>
      </c>
      <c r="H41" s="513" t="s">
        <v>153</v>
      </c>
      <c r="I41" s="467"/>
      <c r="J41" s="462" t="s">
        <v>247</v>
      </c>
      <c r="K41" s="490"/>
      <c r="L41" s="490"/>
      <c r="M41" s="490"/>
      <c r="N41" s="490"/>
      <c r="O41" s="490"/>
      <c r="P41" s="490"/>
      <c r="Q41" s="490">
        <v>4</v>
      </c>
      <c r="R41" s="514"/>
    </row>
    <row r="43" spans="9:18" ht="12.75">
      <c r="I43" s="515" t="s">
        <v>364</v>
      </c>
      <c r="J43" s="702" t="s">
        <v>365</v>
      </c>
      <c r="K43" s="702"/>
      <c r="L43" s="702"/>
      <c r="M43" s="702"/>
      <c r="N43" s="702"/>
      <c r="O43" s="702"/>
      <c r="P43" s="702"/>
      <c r="Q43" s="702"/>
      <c r="R43" s="702"/>
    </row>
    <row r="45" spans="1:10" ht="12.75">
      <c r="A45" s="703" t="s">
        <v>366</v>
      </c>
      <c r="B45" s="703"/>
      <c r="C45" s="703"/>
      <c r="D45" s="703"/>
      <c r="E45" s="703"/>
      <c r="F45" s="703"/>
      <c r="G45" s="703"/>
      <c r="H45" s="703"/>
      <c r="I45" s="703"/>
      <c r="J45" s="703"/>
    </row>
    <row r="46" spans="1:10" ht="12.75">
      <c r="A46" s="703"/>
      <c r="B46" s="703"/>
      <c r="C46" s="703"/>
      <c r="D46" s="703"/>
      <c r="E46" s="703"/>
      <c r="F46" s="703"/>
      <c r="G46" s="703"/>
      <c r="H46" s="703"/>
      <c r="I46" s="703"/>
      <c r="J46" s="703"/>
    </row>
    <row r="48" spans="1:10" ht="12.75">
      <c r="A48" s="704" t="s">
        <v>367</v>
      </c>
      <c r="B48" s="704"/>
      <c r="C48" s="704"/>
      <c r="D48" s="704"/>
      <c r="E48" s="704"/>
      <c r="F48" s="704"/>
      <c r="G48" s="704"/>
      <c r="H48" s="704"/>
      <c r="I48" s="704"/>
      <c r="J48" s="704"/>
    </row>
  </sheetData>
  <sheetProtection/>
  <autoFilter ref="A4:R41"/>
  <mergeCells count="17">
    <mergeCell ref="J43:R43"/>
    <mergeCell ref="A45:J46"/>
    <mergeCell ref="A48:J48"/>
    <mergeCell ref="R1:R3"/>
    <mergeCell ref="A2:H2"/>
    <mergeCell ref="K2:K3"/>
    <mergeCell ref="L2:L3"/>
    <mergeCell ref="M2:M3"/>
    <mergeCell ref="N2:N3"/>
    <mergeCell ref="O2:O3"/>
    <mergeCell ref="P2:P3"/>
    <mergeCell ref="Q2:Q3"/>
    <mergeCell ref="A3:H3"/>
    <mergeCell ref="A1:H1"/>
    <mergeCell ref="I1:J3"/>
    <mergeCell ref="K1:O1"/>
    <mergeCell ref="P1:Q1"/>
  </mergeCells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92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3.375" style="297" customWidth="1"/>
    <col min="2" max="2" width="2.875" style="298" customWidth="1"/>
    <col min="3" max="3" width="18.00390625" style="297" customWidth="1"/>
    <col min="4" max="4" width="4.625" style="298" customWidth="1"/>
    <col min="5" max="5" width="8.375" style="299" customWidth="1"/>
    <col min="6" max="6" width="3.75390625" style="298" customWidth="1"/>
    <col min="7" max="7" width="3.625" style="299" customWidth="1"/>
    <col min="8" max="8" width="17.375" style="300" customWidth="1"/>
    <col min="9" max="9" width="5.25390625" style="297" customWidth="1"/>
    <col min="10" max="10" width="7.375" style="297" customWidth="1"/>
    <col min="11" max="18" width="2.75390625" style="323" customWidth="1"/>
    <col min="19" max="16384" width="9.125" style="323" customWidth="1"/>
  </cols>
  <sheetData>
    <row r="1" spans="1:18" s="346" customFormat="1" ht="15.75" customHeight="1">
      <c r="A1" s="695" t="s">
        <v>234</v>
      </c>
      <c r="B1" s="695"/>
      <c r="C1" s="695"/>
      <c r="D1" s="695"/>
      <c r="E1" s="695"/>
      <c r="F1" s="695"/>
      <c r="G1" s="695"/>
      <c r="H1" s="695"/>
      <c r="I1" s="696" t="s">
        <v>248</v>
      </c>
      <c r="J1" s="696"/>
      <c r="K1" s="697" t="s">
        <v>229</v>
      </c>
      <c r="L1" s="697"/>
      <c r="M1" s="697"/>
      <c r="N1" s="697"/>
      <c r="O1" s="697"/>
      <c r="P1" s="698" t="s">
        <v>230</v>
      </c>
      <c r="Q1" s="698"/>
      <c r="R1" s="700" t="s">
        <v>249</v>
      </c>
    </row>
    <row r="2" spans="1:18" s="346" customFormat="1" ht="28.5" customHeight="1">
      <c r="A2" s="701" t="s">
        <v>368</v>
      </c>
      <c r="B2" s="701"/>
      <c r="C2" s="701"/>
      <c r="D2" s="701"/>
      <c r="E2" s="701"/>
      <c r="F2" s="701"/>
      <c r="G2" s="701"/>
      <c r="H2" s="701"/>
      <c r="I2" s="696"/>
      <c r="J2" s="696"/>
      <c r="K2" s="685" t="s">
        <v>251</v>
      </c>
      <c r="L2" s="685" t="s">
        <v>252</v>
      </c>
      <c r="M2" s="685" t="s">
        <v>253</v>
      </c>
      <c r="N2" s="685" t="s">
        <v>254</v>
      </c>
      <c r="O2" s="685" t="s">
        <v>255</v>
      </c>
      <c r="P2" s="686" t="s">
        <v>256</v>
      </c>
      <c r="Q2" s="685" t="s">
        <v>257</v>
      </c>
      <c r="R2" s="700"/>
    </row>
    <row r="3" spans="1:18" ht="18" customHeight="1">
      <c r="A3" s="694" t="s">
        <v>236</v>
      </c>
      <c r="B3" s="694"/>
      <c r="C3" s="694"/>
      <c r="D3" s="694"/>
      <c r="E3" s="694"/>
      <c r="F3" s="694"/>
      <c r="G3" s="694"/>
      <c r="H3" s="694"/>
      <c r="I3" s="696"/>
      <c r="J3" s="696"/>
      <c r="K3" s="685"/>
      <c r="L3" s="685"/>
      <c r="M3" s="685"/>
      <c r="N3" s="685"/>
      <c r="O3" s="685"/>
      <c r="P3" s="686"/>
      <c r="Q3" s="685"/>
      <c r="R3" s="700"/>
    </row>
    <row r="4" spans="1:18" ht="12.75">
      <c r="A4" s="492" t="s">
        <v>237</v>
      </c>
      <c r="B4" s="493" t="s">
        <v>3</v>
      </c>
      <c r="C4" s="493" t="s">
        <v>5</v>
      </c>
      <c r="D4" s="494" t="s">
        <v>238</v>
      </c>
      <c r="E4" s="495" t="s">
        <v>4</v>
      </c>
      <c r="F4" s="496" t="s">
        <v>2</v>
      </c>
      <c r="G4" s="497" t="s">
        <v>239</v>
      </c>
      <c r="H4" s="493" t="s">
        <v>240</v>
      </c>
      <c r="I4" s="493" t="s">
        <v>241</v>
      </c>
      <c r="J4" s="493" t="s">
        <v>242</v>
      </c>
      <c r="K4" s="482" t="s">
        <v>8</v>
      </c>
      <c r="L4" s="482" t="s">
        <v>11</v>
      </c>
      <c r="M4" s="482" t="s">
        <v>16</v>
      </c>
      <c r="N4" s="482" t="s">
        <v>40</v>
      </c>
      <c r="O4" s="482" t="s">
        <v>32</v>
      </c>
      <c r="P4" s="482" t="s">
        <v>45</v>
      </c>
      <c r="Q4" s="482" t="s">
        <v>90</v>
      </c>
      <c r="R4" s="498" t="s">
        <v>69</v>
      </c>
    </row>
    <row r="5" spans="1:18" ht="12.75">
      <c r="A5" s="499">
        <v>1</v>
      </c>
      <c r="B5" s="304">
        <v>1</v>
      </c>
      <c r="C5" s="449" t="s">
        <v>273</v>
      </c>
      <c r="D5" s="96">
        <v>1991</v>
      </c>
      <c r="E5" s="501">
        <v>0.6541666666666667</v>
      </c>
      <c r="F5" s="304" t="s">
        <v>8</v>
      </c>
      <c r="G5" s="502">
        <v>10</v>
      </c>
      <c r="H5" s="452" t="s">
        <v>274</v>
      </c>
      <c r="I5" s="309">
        <f aca="true" t="shared" si="0" ref="I5:I34">SUM(E5)/4.53</f>
        <v>0.1444076526857984</v>
      </c>
      <c r="J5" s="304" t="s">
        <v>369</v>
      </c>
      <c r="K5" s="484">
        <v>1</v>
      </c>
      <c r="L5" s="484"/>
      <c r="M5" s="484"/>
      <c r="N5" s="484"/>
      <c r="O5" s="484"/>
      <c r="P5" s="484"/>
      <c r="Q5" s="484"/>
      <c r="R5" s="505"/>
    </row>
    <row r="6" spans="1:18" ht="12.75">
      <c r="A6" s="499">
        <v>2</v>
      </c>
      <c r="B6" s="304">
        <v>2</v>
      </c>
      <c r="C6" s="500" t="s">
        <v>277</v>
      </c>
      <c r="D6" s="85">
        <v>1992</v>
      </c>
      <c r="E6" s="501">
        <v>0.675</v>
      </c>
      <c r="F6" s="315" t="s">
        <v>8</v>
      </c>
      <c r="G6" s="502">
        <v>9</v>
      </c>
      <c r="H6" s="452" t="s">
        <v>274</v>
      </c>
      <c r="I6" s="309">
        <f t="shared" si="0"/>
        <v>0.1490066225165563</v>
      </c>
      <c r="J6" s="304"/>
      <c r="K6" s="484">
        <v>2</v>
      </c>
      <c r="L6" s="484"/>
      <c r="M6" s="484"/>
      <c r="N6" s="484"/>
      <c r="O6" s="484"/>
      <c r="P6" s="484"/>
      <c r="Q6" s="484"/>
      <c r="R6" s="505"/>
    </row>
    <row r="7" spans="1:18" ht="12.75">
      <c r="A7" s="499">
        <v>3</v>
      </c>
      <c r="B7" s="304">
        <v>1</v>
      </c>
      <c r="C7" s="449" t="s">
        <v>276</v>
      </c>
      <c r="D7" s="96">
        <v>1970</v>
      </c>
      <c r="E7" s="501">
        <v>0.7</v>
      </c>
      <c r="F7" s="304" t="s">
        <v>11</v>
      </c>
      <c r="G7" s="502">
        <v>10</v>
      </c>
      <c r="H7" s="456" t="s">
        <v>22</v>
      </c>
      <c r="I7" s="309">
        <f t="shared" si="0"/>
        <v>0.15452538631346577</v>
      </c>
      <c r="J7" s="304"/>
      <c r="K7" s="488"/>
      <c r="L7" s="485">
        <v>1</v>
      </c>
      <c r="M7" s="485"/>
      <c r="N7" s="485"/>
      <c r="O7" s="485"/>
      <c r="P7" s="485"/>
      <c r="Q7" s="485"/>
      <c r="R7" s="504"/>
    </row>
    <row r="8" spans="1:18" ht="15" customHeight="1">
      <c r="A8" s="499">
        <v>4</v>
      </c>
      <c r="B8" s="304">
        <v>1</v>
      </c>
      <c r="C8" s="449" t="s">
        <v>278</v>
      </c>
      <c r="D8" s="96">
        <v>1963</v>
      </c>
      <c r="E8" s="501">
        <v>0.7027777777777778</v>
      </c>
      <c r="F8" s="304" t="s">
        <v>16</v>
      </c>
      <c r="G8" s="502">
        <v>10</v>
      </c>
      <c r="H8" s="456" t="s">
        <v>35</v>
      </c>
      <c r="I8" s="309">
        <f t="shared" si="0"/>
        <v>0.15513858229090016</v>
      </c>
      <c r="J8" s="304"/>
      <c r="K8" s="484"/>
      <c r="L8" s="484"/>
      <c r="M8" s="484">
        <v>1</v>
      </c>
      <c r="N8" s="484"/>
      <c r="O8" s="484"/>
      <c r="P8" s="484"/>
      <c r="Q8" s="484"/>
      <c r="R8" s="505"/>
    </row>
    <row r="9" spans="1:18" ht="15" customHeight="1">
      <c r="A9" s="499">
        <v>5</v>
      </c>
      <c r="B9" s="304">
        <v>2</v>
      </c>
      <c r="C9" s="449" t="s">
        <v>280</v>
      </c>
      <c r="D9" s="96">
        <v>1969</v>
      </c>
      <c r="E9" s="501">
        <v>0.7222222222222222</v>
      </c>
      <c r="F9" s="304" t="s">
        <v>11</v>
      </c>
      <c r="G9" s="502">
        <v>9</v>
      </c>
      <c r="H9" s="456" t="s">
        <v>28</v>
      </c>
      <c r="I9" s="309">
        <f t="shared" si="0"/>
        <v>0.15943095413294087</v>
      </c>
      <c r="J9" s="304"/>
      <c r="K9" s="484"/>
      <c r="L9" s="484">
        <v>2</v>
      </c>
      <c r="M9" s="484"/>
      <c r="N9" s="484"/>
      <c r="O9" s="484"/>
      <c r="P9" s="484"/>
      <c r="Q9" s="484"/>
      <c r="R9" s="505"/>
    </row>
    <row r="10" spans="1:18" ht="15" customHeight="1">
      <c r="A10" s="499">
        <v>6</v>
      </c>
      <c r="B10" s="304">
        <v>2</v>
      </c>
      <c r="C10" s="449" t="s">
        <v>346</v>
      </c>
      <c r="D10" s="96">
        <v>1964</v>
      </c>
      <c r="E10" s="501">
        <v>0.7236111111111111</v>
      </c>
      <c r="F10" s="304" t="s">
        <v>16</v>
      </c>
      <c r="G10" s="502">
        <v>9</v>
      </c>
      <c r="H10" s="456" t="s">
        <v>38</v>
      </c>
      <c r="I10" s="309">
        <f t="shared" si="0"/>
        <v>0.15973755212165808</v>
      </c>
      <c r="J10" s="304"/>
      <c r="K10" s="484"/>
      <c r="L10" s="484"/>
      <c r="M10" s="484">
        <v>2</v>
      </c>
      <c r="N10" s="484"/>
      <c r="O10" s="484"/>
      <c r="P10" s="484"/>
      <c r="Q10" s="484"/>
      <c r="R10" s="505"/>
    </row>
    <row r="11" spans="1:18" ht="15" customHeight="1">
      <c r="A11" s="499">
        <v>7</v>
      </c>
      <c r="B11" s="304">
        <v>3</v>
      </c>
      <c r="C11" s="449" t="s">
        <v>286</v>
      </c>
      <c r="D11" s="96">
        <v>1990</v>
      </c>
      <c r="E11" s="501">
        <v>0.7368055555555556</v>
      </c>
      <c r="F11" s="304" t="s">
        <v>8</v>
      </c>
      <c r="G11" s="502">
        <v>8</v>
      </c>
      <c r="H11" s="456" t="s">
        <v>22</v>
      </c>
      <c r="I11" s="309">
        <f t="shared" si="0"/>
        <v>0.16265023301447143</v>
      </c>
      <c r="J11" s="304"/>
      <c r="K11" s="484">
        <v>3</v>
      </c>
      <c r="L11" s="484"/>
      <c r="M11" s="484"/>
      <c r="N11" s="484"/>
      <c r="O11" s="484"/>
      <c r="P11" s="484"/>
      <c r="Q11" s="484"/>
      <c r="R11" s="505"/>
    </row>
    <row r="12" spans="1:18" ht="15" customHeight="1">
      <c r="A12" s="499">
        <v>8</v>
      </c>
      <c r="B12" s="304">
        <v>1</v>
      </c>
      <c r="C12" s="449" t="s">
        <v>348</v>
      </c>
      <c r="D12" s="96">
        <v>1955</v>
      </c>
      <c r="E12" s="501">
        <v>0.7395833333333334</v>
      </c>
      <c r="F12" s="304" t="s">
        <v>40</v>
      </c>
      <c r="G12" s="502">
        <v>10</v>
      </c>
      <c r="H12" s="456" t="s">
        <v>42</v>
      </c>
      <c r="I12" s="309">
        <f t="shared" si="0"/>
        <v>0.16326342899190582</v>
      </c>
      <c r="J12" s="304"/>
      <c r="K12" s="484"/>
      <c r="L12" s="484"/>
      <c r="M12" s="484"/>
      <c r="N12" s="484">
        <v>1</v>
      </c>
      <c r="O12" s="484"/>
      <c r="P12" s="484"/>
      <c r="Q12" s="484"/>
      <c r="R12" s="505"/>
    </row>
    <row r="13" spans="1:18" ht="15" customHeight="1">
      <c r="A13" s="499">
        <v>9</v>
      </c>
      <c r="B13" s="304">
        <v>3</v>
      </c>
      <c r="C13" s="449" t="s">
        <v>307</v>
      </c>
      <c r="D13" s="96">
        <v>1968</v>
      </c>
      <c r="E13" s="501">
        <v>0.7409722222222223</v>
      </c>
      <c r="F13" s="304" t="s">
        <v>16</v>
      </c>
      <c r="G13" s="502">
        <v>8</v>
      </c>
      <c r="H13" s="456" t="s">
        <v>38</v>
      </c>
      <c r="I13" s="309">
        <f t="shared" si="0"/>
        <v>0.163570026980623</v>
      </c>
      <c r="J13" s="304"/>
      <c r="K13" s="488"/>
      <c r="L13" s="485"/>
      <c r="M13" s="485">
        <v>3</v>
      </c>
      <c r="N13" s="485"/>
      <c r="O13" s="485"/>
      <c r="P13" s="485"/>
      <c r="Q13" s="485"/>
      <c r="R13" s="504"/>
    </row>
    <row r="14" spans="1:18" ht="15" customHeight="1">
      <c r="A14" s="499">
        <v>10</v>
      </c>
      <c r="B14" s="304">
        <v>3</v>
      </c>
      <c r="C14" s="449" t="s">
        <v>283</v>
      </c>
      <c r="D14" s="96">
        <v>1972</v>
      </c>
      <c r="E14" s="501">
        <v>0.7576388888888889</v>
      </c>
      <c r="F14" s="304" t="s">
        <v>11</v>
      </c>
      <c r="G14" s="502">
        <v>8</v>
      </c>
      <c r="H14" s="456" t="s">
        <v>58</v>
      </c>
      <c r="I14" s="309">
        <f t="shared" si="0"/>
        <v>0.16724920284522932</v>
      </c>
      <c r="J14" s="304" t="s">
        <v>243</v>
      </c>
      <c r="K14" s="488"/>
      <c r="L14" s="485">
        <v>3</v>
      </c>
      <c r="M14" s="485"/>
      <c r="N14" s="485"/>
      <c r="O14" s="485"/>
      <c r="P14" s="485"/>
      <c r="Q14" s="485"/>
      <c r="R14" s="504"/>
    </row>
    <row r="15" spans="1:18" ht="15" customHeight="1">
      <c r="A15" s="499">
        <v>11</v>
      </c>
      <c r="B15" s="304">
        <v>4</v>
      </c>
      <c r="C15" s="449" t="s">
        <v>358</v>
      </c>
      <c r="D15" s="96">
        <v>1973</v>
      </c>
      <c r="E15" s="501">
        <v>0.775</v>
      </c>
      <c r="F15" s="304" t="s">
        <v>11</v>
      </c>
      <c r="G15" s="502">
        <v>7</v>
      </c>
      <c r="H15" s="456" t="s">
        <v>38</v>
      </c>
      <c r="I15" s="309">
        <f t="shared" si="0"/>
        <v>0.17108167770419425</v>
      </c>
      <c r="J15" s="304"/>
      <c r="K15" s="488"/>
      <c r="L15" s="485">
        <v>4</v>
      </c>
      <c r="M15" s="485"/>
      <c r="N15" s="485"/>
      <c r="O15" s="485"/>
      <c r="P15" s="485"/>
      <c r="Q15" s="485"/>
      <c r="R15" s="504"/>
    </row>
    <row r="16" spans="1:18" ht="15" customHeight="1">
      <c r="A16" s="499">
        <v>12</v>
      </c>
      <c r="B16" s="304">
        <v>4</v>
      </c>
      <c r="C16" s="449" t="s">
        <v>285</v>
      </c>
      <c r="D16" s="96">
        <v>1968</v>
      </c>
      <c r="E16" s="501">
        <v>0.782638888888889</v>
      </c>
      <c r="F16" s="304" t="s">
        <v>16</v>
      </c>
      <c r="G16" s="502">
        <v>7</v>
      </c>
      <c r="H16" s="456" t="s">
        <v>38</v>
      </c>
      <c r="I16" s="309">
        <f t="shared" si="0"/>
        <v>0.17276796664213884</v>
      </c>
      <c r="J16" s="304"/>
      <c r="K16" s="484"/>
      <c r="L16" s="484"/>
      <c r="M16" s="484">
        <v>4</v>
      </c>
      <c r="N16" s="484"/>
      <c r="O16" s="484"/>
      <c r="P16" s="484"/>
      <c r="Q16" s="484"/>
      <c r="R16" s="505"/>
    </row>
    <row r="17" spans="1:18" ht="15" customHeight="1">
      <c r="A17" s="499">
        <v>13</v>
      </c>
      <c r="B17" s="304">
        <v>5</v>
      </c>
      <c r="C17" s="500" t="s">
        <v>370</v>
      </c>
      <c r="D17" s="85">
        <v>1976</v>
      </c>
      <c r="E17" s="501">
        <v>0.8083333333333332</v>
      </c>
      <c r="F17" s="315" t="s">
        <v>11</v>
      </c>
      <c r="G17" s="502">
        <v>6</v>
      </c>
      <c r="H17" s="457" t="s">
        <v>24</v>
      </c>
      <c r="I17" s="309">
        <f t="shared" si="0"/>
        <v>0.1784400294334069</v>
      </c>
      <c r="J17" s="304"/>
      <c r="K17" s="488"/>
      <c r="L17" s="485">
        <v>5</v>
      </c>
      <c r="M17" s="485"/>
      <c r="N17" s="485"/>
      <c r="O17" s="485"/>
      <c r="P17" s="485"/>
      <c r="Q17" s="485"/>
      <c r="R17" s="504"/>
    </row>
    <row r="18" spans="1:18" ht="15" customHeight="1">
      <c r="A18" s="499">
        <v>14</v>
      </c>
      <c r="B18" s="315">
        <v>4</v>
      </c>
      <c r="C18" s="500" t="s">
        <v>371</v>
      </c>
      <c r="D18" s="85">
        <v>1991</v>
      </c>
      <c r="E18" s="501">
        <v>0.8152777777777778</v>
      </c>
      <c r="F18" s="315" t="s">
        <v>8</v>
      </c>
      <c r="G18" s="502">
        <v>7</v>
      </c>
      <c r="H18" s="457"/>
      <c r="I18" s="309">
        <f t="shared" si="0"/>
        <v>0.17997301937699287</v>
      </c>
      <c r="J18" s="337"/>
      <c r="K18" s="485">
        <v>4</v>
      </c>
      <c r="L18" s="485"/>
      <c r="M18" s="485"/>
      <c r="N18" s="485"/>
      <c r="O18" s="485"/>
      <c r="P18" s="485"/>
      <c r="Q18" s="485"/>
      <c r="R18" s="504"/>
    </row>
    <row r="19" spans="1:18" ht="15" customHeight="1">
      <c r="A19" s="499">
        <v>15</v>
      </c>
      <c r="B19" s="304">
        <v>2</v>
      </c>
      <c r="C19" s="458" t="s">
        <v>291</v>
      </c>
      <c r="D19" s="96">
        <v>1949</v>
      </c>
      <c r="E19" s="501">
        <v>0.8291666666666666</v>
      </c>
      <c r="F19" s="304" t="s">
        <v>40</v>
      </c>
      <c r="G19" s="502">
        <v>9</v>
      </c>
      <c r="H19" s="456" t="s">
        <v>38</v>
      </c>
      <c r="I19" s="309">
        <f t="shared" si="0"/>
        <v>0.1830389992641648</v>
      </c>
      <c r="J19" s="304"/>
      <c r="K19" s="488"/>
      <c r="L19" s="485"/>
      <c r="M19" s="485"/>
      <c r="N19" s="485">
        <v>2</v>
      </c>
      <c r="O19" s="485"/>
      <c r="P19" s="485"/>
      <c r="Q19" s="485"/>
      <c r="R19" s="504"/>
    </row>
    <row r="20" spans="1:18" ht="15" customHeight="1">
      <c r="A20" s="499">
        <v>16</v>
      </c>
      <c r="B20" s="304">
        <v>6</v>
      </c>
      <c r="C20" s="449" t="s">
        <v>287</v>
      </c>
      <c r="D20" s="96">
        <v>1973</v>
      </c>
      <c r="E20" s="501">
        <v>0.83125</v>
      </c>
      <c r="F20" s="304" t="s">
        <v>11</v>
      </c>
      <c r="G20" s="502">
        <v>5</v>
      </c>
      <c r="H20" s="456" t="s">
        <v>22</v>
      </c>
      <c r="I20" s="309">
        <f t="shared" si="0"/>
        <v>0.1834988962472406</v>
      </c>
      <c r="J20" s="304"/>
      <c r="K20" s="488"/>
      <c r="L20" s="485">
        <v>6</v>
      </c>
      <c r="M20" s="485"/>
      <c r="N20" s="485"/>
      <c r="O20" s="485"/>
      <c r="P20" s="485"/>
      <c r="Q20" s="485"/>
      <c r="R20" s="504"/>
    </row>
    <row r="21" spans="1:18" ht="15" customHeight="1">
      <c r="A21" s="499">
        <v>17</v>
      </c>
      <c r="B21" s="315">
        <v>5</v>
      </c>
      <c r="C21" s="500" t="s">
        <v>359</v>
      </c>
      <c r="D21" s="85">
        <v>1988</v>
      </c>
      <c r="E21" s="501">
        <v>0.8333333333333334</v>
      </c>
      <c r="F21" s="315" t="s">
        <v>8</v>
      </c>
      <c r="G21" s="502">
        <v>6</v>
      </c>
      <c r="H21" s="457"/>
      <c r="I21" s="309">
        <f t="shared" si="0"/>
        <v>0.18395879323031641</v>
      </c>
      <c r="J21" s="337"/>
      <c r="K21" s="485">
        <v>5</v>
      </c>
      <c r="L21" s="485"/>
      <c r="M21" s="485"/>
      <c r="N21" s="485"/>
      <c r="O21" s="485"/>
      <c r="P21" s="485"/>
      <c r="Q21" s="485"/>
      <c r="R21" s="504"/>
    </row>
    <row r="22" spans="1:18" ht="15" customHeight="1">
      <c r="A22" s="499">
        <v>18</v>
      </c>
      <c r="B22" s="304">
        <v>5</v>
      </c>
      <c r="C22" s="458" t="s">
        <v>361</v>
      </c>
      <c r="D22" s="96">
        <v>1960</v>
      </c>
      <c r="E22" s="501">
        <v>0.8361111111111111</v>
      </c>
      <c r="F22" s="304" t="s">
        <v>16</v>
      </c>
      <c r="G22" s="502">
        <v>6</v>
      </c>
      <c r="H22" s="456" t="s">
        <v>73</v>
      </c>
      <c r="I22" s="309">
        <f t="shared" si="0"/>
        <v>0.18457198920775078</v>
      </c>
      <c r="J22" s="304"/>
      <c r="K22" s="485"/>
      <c r="L22" s="485"/>
      <c r="M22" s="485">
        <v>5</v>
      </c>
      <c r="N22" s="485"/>
      <c r="O22" s="485"/>
      <c r="P22" s="485"/>
      <c r="Q22" s="485"/>
      <c r="R22" s="504"/>
    </row>
    <row r="23" spans="1:18" ht="15" customHeight="1">
      <c r="A23" s="499">
        <v>19</v>
      </c>
      <c r="B23" s="315">
        <v>6</v>
      </c>
      <c r="C23" s="500" t="s">
        <v>298</v>
      </c>
      <c r="D23" s="85">
        <v>1962</v>
      </c>
      <c r="E23" s="501">
        <v>0.8381944444444445</v>
      </c>
      <c r="F23" s="315" t="s">
        <v>16</v>
      </c>
      <c r="G23" s="502">
        <v>5</v>
      </c>
      <c r="H23" s="457" t="s">
        <v>136</v>
      </c>
      <c r="I23" s="309">
        <f t="shared" si="0"/>
        <v>0.18503188619082658</v>
      </c>
      <c r="J23" s="337"/>
      <c r="K23" s="485"/>
      <c r="L23" s="485"/>
      <c r="M23" s="485">
        <v>6</v>
      </c>
      <c r="N23" s="485"/>
      <c r="O23" s="485"/>
      <c r="P23" s="485"/>
      <c r="Q23" s="485"/>
      <c r="R23" s="504"/>
    </row>
    <row r="24" spans="1:18" ht="15" customHeight="1">
      <c r="A24" s="499">
        <v>20</v>
      </c>
      <c r="B24" s="315">
        <v>7</v>
      </c>
      <c r="C24" s="449" t="s">
        <v>293</v>
      </c>
      <c r="D24" s="96">
        <v>1976</v>
      </c>
      <c r="E24" s="501">
        <v>0.85625</v>
      </c>
      <c r="F24" s="304" t="s">
        <v>11</v>
      </c>
      <c r="G24" s="502">
        <v>4</v>
      </c>
      <c r="H24" s="456" t="s">
        <v>24</v>
      </c>
      <c r="I24" s="309">
        <f t="shared" si="0"/>
        <v>0.18901766004415008</v>
      </c>
      <c r="J24" s="337"/>
      <c r="K24" s="485"/>
      <c r="L24" s="485">
        <v>7</v>
      </c>
      <c r="M24" s="485"/>
      <c r="N24" s="485"/>
      <c r="O24" s="485"/>
      <c r="P24" s="485"/>
      <c r="Q24" s="485"/>
      <c r="R24" s="504"/>
    </row>
    <row r="25" spans="1:18" ht="15" customHeight="1">
      <c r="A25" s="499">
        <v>21</v>
      </c>
      <c r="B25" s="315">
        <v>7</v>
      </c>
      <c r="C25" s="500" t="s">
        <v>300</v>
      </c>
      <c r="D25" s="85">
        <v>1962</v>
      </c>
      <c r="E25" s="501">
        <v>0.8597222222222222</v>
      </c>
      <c r="F25" s="315" t="s">
        <v>16</v>
      </c>
      <c r="G25" s="502">
        <v>4</v>
      </c>
      <c r="H25" s="457" t="s">
        <v>149</v>
      </c>
      <c r="I25" s="309">
        <f t="shared" si="0"/>
        <v>0.18978415501594306</v>
      </c>
      <c r="J25" s="337" t="s">
        <v>247</v>
      </c>
      <c r="K25" s="485"/>
      <c r="L25" s="485"/>
      <c r="M25" s="485">
        <v>7</v>
      </c>
      <c r="N25" s="485"/>
      <c r="O25" s="485"/>
      <c r="P25" s="485"/>
      <c r="Q25" s="485"/>
      <c r="R25" s="504"/>
    </row>
    <row r="26" spans="1:18" ht="15" customHeight="1">
      <c r="A26" s="499">
        <v>22</v>
      </c>
      <c r="B26" s="304">
        <v>1</v>
      </c>
      <c r="C26" s="458" t="s">
        <v>292</v>
      </c>
      <c r="D26" s="96">
        <v>1986</v>
      </c>
      <c r="E26" s="501">
        <v>0.8659722222222223</v>
      </c>
      <c r="F26" s="304" t="s">
        <v>45</v>
      </c>
      <c r="G26" s="502">
        <v>10</v>
      </c>
      <c r="H26" s="456" t="s">
        <v>24</v>
      </c>
      <c r="I26" s="309">
        <f t="shared" si="0"/>
        <v>0.19116384596517047</v>
      </c>
      <c r="J26" s="304" t="s">
        <v>243</v>
      </c>
      <c r="K26" s="485"/>
      <c r="L26" s="485"/>
      <c r="M26" s="485"/>
      <c r="N26" s="485"/>
      <c r="O26" s="485"/>
      <c r="P26" s="485">
        <v>1</v>
      </c>
      <c r="Q26" s="485"/>
      <c r="R26" s="504"/>
    </row>
    <row r="27" spans="1:18" ht="15" customHeight="1">
      <c r="A27" s="499">
        <v>23</v>
      </c>
      <c r="B27" s="315">
        <v>1</v>
      </c>
      <c r="C27" s="500" t="s">
        <v>301</v>
      </c>
      <c r="D27" s="96">
        <v>1940</v>
      </c>
      <c r="E27" s="501">
        <v>0.9013888888888889</v>
      </c>
      <c r="F27" s="315" t="s">
        <v>32</v>
      </c>
      <c r="G27" s="502">
        <v>10</v>
      </c>
      <c r="H27" s="459" t="s">
        <v>302</v>
      </c>
      <c r="I27" s="309">
        <f t="shared" si="0"/>
        <v>0.19898209467745892</v>
      </c>
      <c r="J27" s="337"/>
      <c r="K27" s="485"/>
      <c r="L27" s="485"/>
      <c r="M27" s="485"/>
      <c r="N27" s="485"/>
      <c r="O27" s="485">
        <v>1</v>
      </c>
      <c r="P27" s="485"/>
      <c r="Q27" s="485"/>
      <c r="R27" s="504"/>
    </row>
    <row r="28" spans="1:18" ht="15" customHeight="1">
      <c r="A28" s="499">
        <v>24</v>
      </c>
      <c r="B28" s="304">
        <v>8</v>
      </c>
      <c r="C28" s="449" t="s">
        <v>304</v>
      </c>
      <c r="D28" s="96">
        <v>1977</v>
      </c>
      <c r="E28" s="501">
        <v>0.907638888888889</v>
      </c>
      <c r="F28" s="304" t="s">
        <v>11</v>
      </c>
      <c r="G28" s="502">
        <v>3</v>
      </c>
      <c r="H28" s="457"/>
      <c r="I28" s="309">
        <f t="shared" si="0"/>
        <v>0.2003617856266863</v>
      </c>
      <c r="J28" s="304"/>
      <c r="K28" s="485"/>
      <c r="L28" s="485">
        <v>8</v>
      </c>
      <c r="M28" s="485"/>
      <c r="N28" s="485"/>
      <c r="O28" s="485"/>
      <c r="P28" s="485"/>
      <c r="Q28" s="485"/>
      <c r="R28" s="504"/>
    </row>
    <row r="29" spans="1:18" ht="15" customHeight="1">
      <c r="A29" s="499">
        <v>25</v>
      </c>
      <c r="B29" s="304">
        <v>2</v>
      </c>
      <c r="C29" s="449" t="s">
        <v>305</v>
      </c>
      <c r="D29" s="96">
        <v>1948</v>
      </c>
      <c r="E29" s="501">
        <v>0.91875</v>
      </c>
      <c r="F29" s="304" t="s">
        <v>32</v>
      </c>
      <c r="G29" s="502">
        <v>9</v>
      </c>
      <c r="H29" s="456" t="s">
        <v>38</v>
      </c>
      <c r="I29" s="309">
        <f t="shared" si="0"/>
        <v>0.20281456953642382</v>
      </c>
      <c r="J29" s="304"/>
      <c r="K29" s="485"/>
      <c r="L29" s="485"/>
      <c r="M29" s="485"/>
      <c r="N29" s="485"/>
      <c r="O29" s="485">
        <v>2</v>
      </c>
      <c r="P29" s="485"/>
      <c r="Q29" s="485"/>
      <c r="R29" s="504"/>
    </row>
    <row r="30" spans="1:18" ht="15" customHeight="1">
      <c r="A30" s="499">
        <v>26</v>
      </c>
      <c r="B30" s="315">
        <v>3</v>
      </c>
      <c r="C30" s="500" t="s">
        <v>372</v>
      </c>
      <c r="D30" s="85">
        <v>1945</v>
      </c>
      <c r="E30" s="501">
        <v>0.9215277777777778</v>
      </c>
      <c r="F30" s="315" t="s">
        <v>32</v>
      </c>
      <c r="G30" s="502">
        <v>8</v>
      </c>
      <c r="H30" s="457" t="s">
        <v>50</v>
      </c>
      <c r="I30" s="309">
        <f t="shared" si="0"/>
        <v>0.20342776551385824</v>
      </c>
      <c r="J30" s="337" t="s">
        <v>247</v>
      </c>
      <c r="K30" s="485"/>
      <c r="L30" s="485"/>
      <c r="M30" s="485"/>
      <c r="N30" s="485"/>
      <c r="O30" s="485">
        <v>3</v>
      </c>
      <c r="P30" s="485"/>
      <c r="Q30" s="485"/>
      <c r="R30" s="504"/>
    </row>
    <row r="31" spans="1:18" ht="15" customHeight="1">
      <c r="A31" s="499">
        <v>27</v>
      </c>
      <c r="B31" s="304">
        <v>9</v>
      </c>
      <c r="C31" s="449" t="s">
        <v>310</v>
      </c>
      <c r="D31" s="96">
        <v>1973</v>
      </c>
      <c r="E31" s="501">
        <v>0.925</v>
      </c>
      <c r="F31" s="304" t="s">
        <v>11</v>
      </c>
      <c r="G31" s="502">
        <v>2</v>
      </c>
      <c r="H31" s="456"/>
      <c r="I31" s="309">
        <f t="shared" si="0"/>
        <v>0.2041942604856512</v>
      </c>
      <c r="J31" s="304"/>
      <c r="K31" s="485"/>
      <c r="L31" s="485">
        <v>9</v>
      </c>
      <c r="M31" s="485"/>
      <c r="N31" s="485"/>
      <c r="O31" s="485"/>
      <c r="P31" s="485"/>
      <c r="Q31" s="485"/>
      <c r="R31" s="504"/>
    </row>
    <row r="32" spans="1:18" ht="15" customHeight="1">
      <c r="A32" s="499">
        <v>28</v>
      </c>
      <c r="B32" s="304">
        <v>8</v>
      </c>
      <c r="C32" s="500" t="s">
        <v>297</v>
      </c>
      <c r="D32" s="85">
        <v>1967</v>
      </c>
      <c r="E32" s="501">
        <v>0.9416666666666668</v>
      </c>
      <c r="F32" s="315" t="s">
        <v>16</v>
      </c>
      <c r="G32" s="502">
        <v>3</v>
      </c>
      <c r="H32" s="457" t="s">
        <v>24</v>
      </c>
      <c r="I32" s="309">
        <f t="shared" si="0"/>
        <v>0.20787343635025754</v>
      </c>
      <c r="J32" s="304"/>
      <c r="K32" s="488"/>
      <c r="L32" s="485"/>
      <c r="M32" s="485">
        <v>8</v>
      </c>
      <c r="N32" s="485"/>
      <c r="O32" s="485"/>
      <c r="P32" s="485"/>
      <c r="Q32" s="485"/>
      <c r="R32" s="504"/>
    </row>
    <row r="33" spans="1:18" ht="15" customHeight="1">
      <c r="A33" s="499">
        <v>29</v>
      </c>
      <c r="B33" s="315">
        <v>2</v>
      </c>
      <c r="C33" s="500" t="s">
        <v>373</v>
      </c>
      <c r="D33" s="85">
        <v>1977</v>
      </c>
      <c r="E33" s="501">
        <v>0.975</v>
      </c>
      <c r="F33" s="315" t="s">
        <v>45</v>
      </c>
      <c r="G33" s="502">
        <v>9</v>
      </c>
      <c r="H33" s="457" t="s">
        <v>77</v>
      </c>
      <c r="I33" s="309">
        <f t="shared" si="0"/>
        <v>0.2152317880794702</v>
      </c>
      <c r="J33" s="337" t="s">
        <v>247</v>
      </c>
      <c r="K33" s="485"/>
      <c r="L33" s="485"/>
      <c r="M33" s="485"/>
      <c r="N33" s="485"/>
      <c r="O33" s="485"/>
      <c r="P33" s="485">
        <v>2</v>
      </c>
      <c r="Q33" s="485"/>
      <c r="R33" s="504"/>
    </row>
    <row r="34" spans="1:18" ht="15" customHeight="1">
      <c r="A34" s="499">
        <v>30</v>
      </c>
      <c r="B34" s="304">
        <v>4</v>
      </c>
      <c r="C34" s="449" t="s">
        <v>311</v>
      </c>
      <c r="D34" s="96">
        <v>1948</v>
      </c>
      <c r="E34" s="501">
        <v>0.9875</v>
      </c>
      <c r="F34" s="304" t="s">
        <v>32</v>
      </c>
      <c r="G34" s="502">
        <v>7</v>
      </c>
      <c r="H34" s="456" t="s">
        <v>22</v>
      </c>
      <c r="I34" s="309">
        <f t="shared" si="0"/>
        <v>0.21799116997792495</v>
      </c>
      <c r="J34" s="304"/>
      <c r="K34" s="485"/>
      <c r="L34" s="485"/>
      <c r="M34" s="485"/>
      <c r="N34" s="485"/>
      <c r="O34" s="485">
        <v>4</v>
      </c>
      <c r="P34" s="485"/>
      <c r="Q34" s="485"/>
      <c r="R34" s="504"/>
    </row>
    <row r="35" spans="1:18" ht="15" customHeight="1">
      <c r="A35" s="499">
        <v>31</v>
      </c>
      <c r="B35" s="304">
        <v>3</v>
      </c>
      <c r="C35" s="449" t="s">
        <v>320</v>
      </c>
      <c r="D35" s="96">
        <v>1953</v>
      </c>
      <c r="E35" s="506" t="s">
        <v>194</v>
      </c>
      <c r="F35" s="304" t="s">
        <v>40</v>
      </c>
      <c r="G35" s="502">
        <v>8</v>
      </c>
      <c r="H35" s="456" t="s">
        <v>38</v>
      </c>
      <c r="I35" s="309"/>
      <c r="J35" s="304"/>
      <c r="K35" s="485"/>
      <c r="L35" s="485"/>
      <c r="M35" s="485"/>
      <c r="N35" s="485">
        <v>3</v>
      </c>
      <c r="O35" s="485"/>
      <c r="P35" s="485"/>
      <c r="Q35" s="485"/>
      <c r="R35" s="504"/>
    </row>
    <row r="36" spans="1:18" ht="15" customHeight="1">
      <c r="A36" s="499">
        <v>32</v>
      </c>
      <c r="B36" s="304">
        <v>4</v>
      </c>
      <c r="C36" s="500" t="s">
        <v>312</v>
      </c>
      <c r="D36" s="85">
        <v>1949</v>
      </c>
      <c r="E36" s="506" t="s">
        <v>180</v>
      </c>
      <c r="F36" s="315" t="s">
        <v>40</v>
      </c>
      <c r="G36" s="502">
        <v>7</v>
      </c>
      <c r="H36" s="452" t="s">
        <v>24</v>
      </c>
      <c r="I36" s="309"/>
      <c r="J36" s="304"/>
      <c r="K36" s="485"/>
      <c r="L36" s="485"/>
      <c r="M36" s="485"/>
      <c r="N36" s="485">
        <v>4</v>
      </c>
      <c r="O36" s="485"/>
      <c r="P36" s="485"/>
      <c r="Q36" s="485"/>
      <c r="R36" s="504"/>
    </row>
    <row r="37" spans="1:18" ht="15" customHeight="1">
      <c r="A37" s="499">
        <v>33</v>
      </c>
      <c r="B37" s="315">
        <v>9</v>
      </c>
      <c r="C37" s="500" t="s">
        <v>353</v>
      </c>
      <c r="D37" s="85">
        <v>1968</v>
      </c>
      <c r="E37" s="506" t="s">
        <v>374</v>
      </c>
      <c r="F37" s="315" t="s">
        <v>16</v>
      </c>
      <c r="G37" s="502">
        <v>2</v>
      </c>
      <c r="H37" s="457"/>
      <c r="I37" s="457"/>
      <c r="J37" s="337"/>
      <c r="K37" s="485"/>
      <c r="L37" s="485"/>
      <c r="M37" s="485">
        <v>9</v>
      </c>
      <c r="N37" s="485"/>
      <c r="O37" s="485"/>
      <c r="P37" s="485"/>
      <c r="Q37" s="485"/>
      <c r="R37" s="504"/>
    </row>
    <row r="38" spans="1:18" ht="15" customHeight="1">
      <c r="A38" s="499">
        <v>34</v>
      </c>
      <c r="B38" s="304">
        <v>10</v>
      </c>
      <c r="C38" s="458" t="s">
        <v>322</v>
      </c>
      <c r="D38" s="96">
        <v>1977</v>
      </c>
      <c r="E38" s="506" t="s">
        <v>183</v>
      </c>
      <c r="F38" s="304" t="s">
        <v>11</v>
      </c>
      <c r="G38" s="502">
        <v>1</v>
      </c>
      <c r="H38" s="456"/>
      <c r="I38" s="309"/>
      <c r="J38" s="304"/>
      <c r="K38" s="484"/>
      <c r="L38" s="484">
        <v>10</v>
      </c>
      <c r="M38" s="484"/>
      <c r="N38" s="484"/>
      <c r="O38" s="484"/>
      <c r="P38" s="484"/>
      <c r="Q38" s="484"/>
      <c r="R38" s="505"/>
    </row>
    <row r="39" spans="1:18" ht="15" customHeight="1">
      <c r="A39" s="499">
        <v>35</v>
      </c>
      <c r="B39" s="315">
        <v>10</v>
      </c>
      <c r="C39" s="500" t="s">
        <v>375</v>
      </c>
      <c r="D39" s="85">
        <v>1960</v>
      </c>
      <c r="E39" s="506" t="s">
        <v>188</v>
      </c>
      <c r="F39" s="315" t="s">
        <v>16</v>
      </c>
      <c r="G39" s="502">
        <v>1</v>
      </c>
      <c r="H39" s="457" t="s">
        <v>75</v>
      </c>
      <c r="I39" s="457"/>
      <c r="J39" s="337"/>
      <c r="K39" s="485"/>
      <c r="L39" s="485"/>
      <c r="M39" s="485">
        <v>10</v>
      </c>
      <c r="N39" s="485"/>
      <c r="O39" s="485"/>
      <c r="P39" s="485"/>
      <c r="Q39" s="485"/>
      <c r="R39" s="504"/>
    </row>
    <row r="40" spans="1:18" ht="15" customHeight="1">
      <c r="A40" s="499">
        <v>36</v>
      </c>
      <c r="B40" s="315">
        <v>1</v>
      </c>
      <c r="C40" s="500" t="s">
        <v>376</v>
      </c>
      <c r="D40" s="85">
        <v>1994</v>
      </c>
      <c r="E40" s="506" t="s">
        <v>130</v>
      </c>
      <c r="F40" s="315" t="s">
        <v>69</v>
      </c>
      <c r="G40" s="502" t="s">
        <v>156</v>
      </c>
      <c r="H40" s="457" t="s">
        <v>75</v>
      </c>
      <c r="I40" s="457"/>
      <c r="J40" s="337"/>
      <c r="K40" s="485"/>
      <c r="L40" s="485"/>
      <c r="M40" s="485"/>
      <c r="N40" s="485"/>
      <c r="O40" s="485"/>
      <c r="P40" s="485"/>
      <c r="Q40" s="485"/>
      <c r="R40" s="504">
        <v>1</v>
      </c>
    </row>
    <row r="41" spans="1:18" ht="15" customHeight="1">
      <c r="A41" s="499">
        <v>37</v>
      </c>
      <c r="B41" s="304">
        <v>2</v>
      </c>
      <c r="C41" s="449" t="s">
        <v>326</v>
      </c>
      <c r="D41" s="96">
        <v>1996</v>
      </c>
      <c r="E41" s="506" t="s">
        <v>377</v>
      </c>
      <c r="F41" s="304" t="s">
        <v>69</v>
      </c>
      <c r="G41" s="502" t="s">
        <v>156</v>
      </c>
      <c r="H41" s="456" t="s">
        <v>24</v>
      </c>
      <c r="I41" s="309"/>
      <c r="J41" s="304"/>
      <c r="K41" s="485"/>
      <c r="L41" s="485"/>
      <c r="M41" s="485"/>
      <c r="N41" s="485"/>
      <c r="O41" s="485"/>
      <c r="P41" s="485"/>
      <c r="Q41" s="485"/>
      <c r="R41" s="504">
        <v>2</v>
      </c>
    </row>
    <row r="42" spans="1:18" ht="15" customHeight="1">
      <c r="A42" s="499">
        <v>38</v>
      </c>
      <c r="B42" s="315">
        <v>11</v>
      </c>
      <c r="C42" s="500" t="s">
        <v>378</v>
      </c>
      <c r="D42" s="85">
        <v>1974</v>
      </c>
      <c r="E42" s="506" t="s">
        <v>137</v>
      </c>
      <c r="F42" s="315" t="s">
        <v>11</v>
      </c>
      <c r="G42" s="502">
        <v>0</v>
      </c>
      <c r="H42" s="457"/>
      <c r="I42" s="457"/>
      <c r="J42" s="337" t="s">
        <v>247</v>
      </c>
      <c r="K42" s="485"/>
      <c r="L42" s="485">
        <v>11</v>
      </c>
      <c r="M42" s="485"/>
      <c r="N42" s="485"/>
      <c r="O42" s="485"/>
      <c r="P42" s="485"/>
      <c r="Q42" s="485"/>
      <c r="R42" s="504"/>
    </row>
    <row r="43" spans="1:18" ht="15" customHeight="1">
      <c r="A43" s="499">
        <v>39</v>
      </c>
      <c r="B43" s="304">
        <v>1</v>
      </c>
      <c r="C43" s="449" t="s">
        <v>328</v>
      </c>
      <c r="D43" s="96">
        <v>1954</v>
      </c>
      <c r="E43" s="506" t="s">
        <v>200</v>
      </c>
      <c r="F43" s="304" t="s">
        <v>90</v>
      </c>
      <c r="G43" s="502">
        <v>10</v>
      </c>
      <c r="H43" s="456" t="s">
        <v>24</v>
      </c>
      <c r="I43" s="309"/>
      <c r="J43" s="304"/>
      <c r="K43" s="485"/>
      <c r="L43" s="485"/>
      <c r="M43" s="485"/>
      <c r="N43" s="485"/>
      <c r="O43" s="485"/>
      <c r="P43" s="485"/>
      <c r="Q43" s="485">
        <v>1</v>
      </c>
      <c r="R43" s="504"/>
    </row>
    <row r="44" spans="1:18" ht="15" customHeight="1">
      <c r="A44" s="499">
        <v>40</v>
      </c>
      <c r="B44" s="304">
        <v>5</v>
      </c>
      <c r="C44" s="449" t="s">
        <v>299</v>
      </c>
      <c r="D44" s="96">
        <v>1947</v>
      </c>
      <c r="E44" s="506" t="s">
        <v>200</v>
      </c>
      <c r="F44" s="304" t="s">
        <v>32</v>
      </c>
      <c r="G44" s="502">
        <v>6</v>
      </c>
      <c r="H44" s="456" t="s">
        <v>38</v>
      </c>
      <c r="I44" s="309"/>
      <c r="J44" s="304"/>
      <c r="K44" s="488"/>
      <c r="L44" s="485"/>
      <c r="M44" s="485"/>
      <c r="N44" s="485"/>
      <c r="O44" s="485">
        <v>5</v>
      </c>
      <c r="P44" s="485"/>
      <c r="Q44" s="485"/>
      <c r="R44" s="504"/>
    </row>
    <row r="45" spans="1:18" ht="15" customHeight="1">
      <c r="A45" s="499">
        <v>41</v>
      </c>
      <c r="B45" s="304">
        <v>2</v>
      </c>
      <c r="C45" s="449" t="s">
        <v>334</v>
      </c>
      <c r="D45" s="96">
        <v>1972</v>
      </c>
      <c r="E45" s="506" t="s">
        <v>213</v>
      </c>
      <c r="F45" s="304" t="s">
        <v>90</v>
      </c>
      <c r="G45" s="502">
        <v>9</v>
      </c>
      <c r="H45" s="456" t="s">
        <v>24</v>
      </c>
      <c r="I45" s="309"/>
      <c r="J45" s="304"/>
      <c r="K45" s="485"/>
      <c r="L45" s="485"/>
      <c r="M45" s="485"/>
      <c r="N45" s="485"/>
      <c r="O45" s="485"/>
      <c r="P45" s="485"/>
      <c r="Q45" s="485">
        <v>2</v>
      </c>
      <c r="R45" s="504"/>
    </row>
    <row r="46" spans="1:18" ht="15" customHeight="1">
      <c r="A46" s="499">
        <v>42</v>
      </c>
      <c r="B46" s="315">
        <v>3</v>
      </c>
      <c r="C46" s="500" t="s">
        <v>338</v>
      </c>
      <c r="D46" s="85">
        <v>1959</v>
      </c>
      <c r="E46" s="501" t="s">
        <v>146</v>
      </c>
      <c r="F46" s="304" t="s">
        <v>90</v>
      </c>
      <c r="G46" s="502">
        <v>8</v>
      </c>
      <c r="H46" s="457"/>
      <c r="I46" s="457"/>
      <c r="J46" s="337"/>
      <c r="K46" s="485"/>
      <c r="L46" s="485"/>
      <c r="M46" s="485"/>
      <c r="N46" s="485"/>
      <c r="O46" s="485"/>
      <c r="P46" s="485"/>
      <c r="Q46" s="485">
        <v>3</v>
      </c>
      <c r="R46" s="504"/>
    </row>
    <row r="47" spans="1:18" ht="15" customHeight="1">
      <c r="A47" s="516">
        <v>43</v>
      </c>
      <c r="B47" s="517">
        <v>4</v>
      </c>
      <c r="C47" s="518" t="s">
        <v>340</v>
      </c>
      <c r="D47" s="519">
        <v>1960</v>
      </c>
      <c r="E47" s="520" t="s">
        <v>146</v>
      </c>
      <c r="F47" s="517" t="s">
        <v>90</v>
      </c>
      <c r="G47" s="521">
        <v>7</v>
      </c>
      <c r="H47" s="522"/>
      <c r="I47" s="523"/>
      <c r="J47" s="517"/>
      <c r="K47" s="524"/>
      <c r="L47" s="524"/>
      <c r="M47" s="524"/>
      <c r="N47" s="524"/>
      <c r="O47" s="524"/>
      <c r="P47" s="524"/>
      <c r="Q47" s="524">
        <v>4</v>
      </c>
      <c r="R47" s="525"/>
    </row>
    <row r="49" spans="1:10" ht="12.75">
      <c r="A49" s="703" t="s">
        <v>379</v>
      </c>
      <c r="B49" s="703"/>
      <c r="C49" s="703"/>
      <c r="D49" s="703"/>
      <c r="E49" s="703"/>
      <c r="F49" s="703"/>
      <c r="G49" s="703"/>
      <c r="H49" s="703"/>
      <c r="I49" s="703"/>
      <c r="J49" s="703"/>
    </row>
    <row r="50" spans="1:10" ht="12.75">
      <c r="A50" s="703"/>
      <c r="B50" s="703"/>
      <c r="C50" s="703"/>
      <c r="D50" s="703"/>
      <c r="E50" s="703"/>
      <c r="F50" s="703"/>
      <c r="G50" s="703"/>
      <c r="H50" s="703"/>
      <c r="I50" s="703"/>
      <c r="J50" s="703"/>
    </row>
    <row r="52" spans="1:10" ht="12.75">
      <c r="A52" s="705" t="s">
        <v>380</v>
      </c>
      <c r="B52" s="705"/>
      <c r="C52" s="705"/>
      <c r="D52" s="705"/>
      <c r="E52" s="705"/>
      <c r="F52" s="705"/>
      <c r="G52" s="705"/>
      <c r="H52" s="705"/>
      <c r="I52" s="705"/>
      <c r="J52" s="705"/>
    </row>
    <row r="77" ht="12.75">
      <c r="B77" s="297"/>
    </row>
    <row r="78" ht="12.75">
      <c r="B78" s="297"/>
    </row>
    <row r="79" ht="12.75">
      <c r="B79" s="297"/>
    </row>
    <row r="80" ht="12.75">
      <c r="B80" s="297"/>
    </row>
    <row r="81" ht="12.75">
      <c r="B81" s="297"/>
    </row>
    <row r="82" ht="12.75">
      <c r="B82" s="297"/>
    </row>
    <row r="83" ht="12.75">
      <c r="B83" s="297"/>
    </row>
    <row r="84" ht="12.75">
      <c r="B84" s="297"/>
    </row>
    <row r="85" ht="12.75">
      <c r="B85" s="297"/>
    </row>
    <row r="86" ht="12.75">
      <c r="B86" s="297"/>
    </row>
    <row r="87" ht="12.75">
      <c r="B87" s="297"/>
    </row>
    <row r="88" ht="12.75">
      <c r="B88" s="297"/>
    </row>
    <row r="89" ht="12.75">
      <c r="B89" s="297"/>
    </row>
    <row r="90" ht="12.75">
      <c r="B90" s="297"/>
    </row>
    <row r="91" ht="12.75">
      <c r="B91" s="297"/>
    </row>
    <row r="92" ht="12.75">
      <c r="B92" s="297"/>
    </row>
  </sheetData>
  <sheetProtection/>
  <autoFilter ref="A4:R47"/>
  <mergeCells count="16">
    <mergeCell ref="A49:J50"/>
    <mergeCell ref="A52:J52"/>
    <mergeCell ref="R1:R3"/>
    <mergeCell ref="A2:H2"/>
    <mergeCell ref="K2:K3"/>
    <mergeCell ref="L2:L3"/>
    <mergeCell ref="M2:M3"/>
    <mergeCell ref="N2:N3"/>
    <mergeCell ref="O2:O3"/>
    <mergeCell ref="P2:P3"/>
    <mergeCell ref="Q2:Q3"/>
    <mergeCell ref="A3:H3"/>
    <mergeCell ref="A1:H1"/>
    <mergeCell ref="I1:J3"/>
    <mergeCell ref="K1:O1"/>
    <mergeCell ref="P1:Q1"/>
  </mergeCells>
  <printOptions/>
  <pageMargins left="0.39375" right="0.39375" top="0.39375" bottom="0.39375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83"/>
  <sheetViews>
    <sheetView zoomScalePageLayoutView="0" workbookViewId="0" topLeftCell="A1">
      <selection activeCell="C55" sqref="C55"/>
    </sheetView>
  </sheetViews>
  <sheetFormatPr defaultColWidth="9.00390625" defaultRowHeight="12.75"/>
  <cols>
    <col min="1" max="1" width="3.375" style="297" customWidth="1"/>
    <col min="2" max="2" width="2.875" style="298" customWidth="1"/>
    <col min="3" max="3" width="18.00390625" style="297" customWidth="1"/>
    <col min="4" max="4" width="4.625" style="298" customWidth="1"/>
    <col min="5" max="5" width="8.375" style="299" customWidth="1"/>
    <col min="6" max="6" width="3.75390625" style="298" customWidth="1"/>
    <col min="7" max="7" width="3.625" style="299" customWidth="1"/>
    <col min="8" max="8" width="17.375" style="300" customWidth="1"/>
    <col min="9" max="9" width="5.25390625" style="297" customWidth="1"/>
    <col min="10" max="10" width="7.375" style="297" customWidth="1"/>
    <col min="11" max="18" width="2.75390625" style="323" customWidth="1"/>
    <col min="19" max="16384" width="9.125" style="323" customWidth="1"/>
  </cols>
  <sheetData>
    <row r="1" spans="1:18" s="346" customFormat="1" ht="15.75" customHeight="1">
      <c r="A1" s="695" t="s">
        <v>234</v>
      </c>
      <c r="B1" s="695"/>
      <c r="C1" s="695"/>
      <c r="D1" s="695"/>
      <c r="E1" s="695"/>
      <c r="F1" s="695"/>
      <c r="G1" s="695"/>
      <c r="H1" s="695"/>
      <c r="I1" s="708" t="s">
        <v>248</v>
      </c>
      <c r="J1" s="708"/>
      <c r="K1" s="697" t="s">
        <v>229</v>
      </c>
      <c r="L1" s="697"/>
      <c r="M1" s="697"/>
      <c r="N1" s="697"/>
      <c r="O1" s="697"/>
      <c r="P1" s="698" t="s">
        <v>230</v>
      </c>
      <c r="Q1" s="698"/>
      <c r="R1" s="711" t="s">
        <v>249</v>
      </c>
    </row>
    <row r="2" spans="1:18" s="346" customFormat="1" ht="28.5" customHeight="1">
      <c r="A2" s="712" t="s">
        <v>381</v>
      </c>
      <c r="B2" s="712"/>
      <c r="C2" s="712"/>
      <c r="D2" s="712"/>
      <c r="E2" s="712"/>
      <c r="F2" s="712"/>
      <c r="G2" s="712"/>
      <c r="H2" s="712"/>
      <c r="I2" s="708"/>
      <c r="J2" s="708"/>
      <c r="K2" s="707" t="s">
        <v>251</v>
      </c>
      <c r="L2" s="707" t="s">
        <v>252</v>
      </c>
      <c r="M2" s="707" t="s">
        <v>253</v>
      </c>
      <c r="N2" s="707" t="s">
        <v>254</v>
      </c>
      <c r="O2" s="707" t="s">
        <v>255</v>
      </c>
      <c r="P2" s="706" t="s">
        <v>256</v>
      </c>
      <c r="Q2" s="707" t="s">
        <v>257</v>
      </c>
      <c r="R2" s="711"/>
    </row>
    <row r="3" spans="1:18" ht="18" customHeight="1">
      <c r="A3" s="694" t="s">
        <v>236</v>
      </c>
      <c r="B3" s="694"/>
      <c r="C3" s="694"/>
      <c r="D3" s="694"/>
      <c r="E3" s="694"/>
      <c r="F3" s="694"/>
      <c r="G3" s="694"/>
      <c r="H3" s="694"/>
      <c r="I3" s="708"/>
      <c r="J3" s="708"/>
      <c r="K3" s="707"/>
      <c r="L3" s="707"/>
      <c r="M3" s="707"/>
      <c r="N3" s="707"/>
      <c r="O3" s="707"/>
      <c r="P3" s="706"/>
      <c r="Q3" s="707"/>
      <c r="R3" s="711"/>
    </row>
    <row r="4" spans="1:18" ht="12.75">
      <c r="A4" s="526" t="s">
        <v>237</v>
      </c>
      <c r="B4" s="527" t="s">
        <v>3</v>
      </c>
      <c r="C4" s="527" t="s">
        <v>5</v>
      </c>
      <c r="D4" s="528" t="s">
        <v>238</v>
      </c>
      <c r="E4" s="529" t="s">
        <v>4</v>
      </c>
      <c r="F4" s="530" t="s">
        <v>2</v>
      </c>
      <c r="G4" s="531" t="s">
        <v>239</v>
      </c>
      <c r="H4" s="527" t="s">
        <v>240</v>
      </c>
      <c r="I4" s="527" t="s">
        <v>241</v>
      </c>
      <c r="J4" s="527" t="s">
        <v>242</v>
      </c>
      <c r="K4" s="532" t="s">
        <v>8</v>
      </c>
      <c r="L4" s="532" t="s">
        <v>11</v>
      </c>
      <c r="M4" s="532" t="s">
        <v>16</v>
      </c>
      <c r="N4" s="532" t="s">
        <v>40</v>
      </c>
      <c r="O4" s="532" t="s">
        <v>32</v>
      </c>
      <c r="P4" s="533" t="s">
        <v>45</v>
      </c>
      <c r="Q4" s="534" t="s">
        <v>90</v>
      </c>
      <c r="R4" s="535" t="s">
        <v>69</v>
      </c>
    </row>
    <row r="5" spans="1:18" ht="15" customHeight="1">
      <c r="A5" s="536">
        <v>1</v>
      </c>
      <c r="B5" s="440">
        <v>1</v>
      </c>
      <c r="C5" s="537" t="s">
        <v>278</v>
      </c>
      <c r="D5" s="304">
        <v>1963</v>
      </c>
      <c r="E5" s="538">
        <v>0.7430555555555555</v>
      </c>
      <c r="F5" s="304" t="s">
        <v>16</v>
      </c>
      <c r="G5" s="539">
        <v>10</v>
      </c>
      <c r="H5" s="540" t="s">
        <v>35</v>
      </c>
      <c r="I5" s="401">
        <f aca="true" t="shared" si="0" ref="I5:I28">SUM(E5)/4.53</f>
        <v>0.16402992396369878</v>
      </c>
      <c r="J5" s="541" t="s">
        <v>382</v>
      </c>
      <c r="K5" s="542"/>
      <c r="L5" s="543"/>
      <c r="M5" s="543">
        <v>1</v>
      </c>
      <c r="N5" s="543"/>
      <c r="O5" s="544"/>
      <c r="P5" s="545"/>
      <c r="Q5" s="546"/>
      <c r="R5" s="547"/>
    </row>
    <row r="6" spans="1:18" ht="15" customHeight="1">
      <c r="A6" s="548">
        <v>2</v>
      </c>
      <c r="B6" s="304">
        <v>2</v>
      </c>
      <c r="C6" s="537" t="s">
        <v>346</v>
      </c>
      <c r="D6" s="304">
        <v>1963</v>
      </c>
      <c r="E6" s="538">
        <v>0.7597222222222223</v>
      </c>
      <c r="F6" s="304" t="s">
        <v>16</v>
      </c>
      <c r="G6" s="539">
        <v>9</v>
      </c>
      <c r="H6" s="540" t="s">
        <v>38</v>
      </c>
      <c r="I6" s="401">
        <f t="shared" si="0"/>
        <v>0.16770909982830515</v>
      </c>
      <c r="J6" s="304"/>
      <c r="K6" s="549"/>
      <c r="L6" s="550"/>
      <c r="M6" s="550">
        <v>2</v>
      </c>
      <c r="N6" s="550"/>
      <c r="O6" s="551"/>
      <c r="P6" s="552"/>
      <c r="Q6" s="553"/>
      <c r="R6" s="554"/>
    </row>
    <row r="7" spans="1:18" ht="15" customHeight="1">
      <c r="A7" s="548">
        <v>3</v>
      </c>
      <c r="B7" s="304">
        <v>3</v>
      </c>
      <c r="C7" s="537" t="s">
        <v>307</v>
      </c>
      <c r="D7" s="304">
        <v>1968</v>
      </c>
      <c r="E7" s="538">
        <v>0.7944444444444444</v>
      </c>
      <c r="F7" s="304" t="s">
        <v>16</v>
      </c>
      <c r="G7" s="539">
        <v>8</v>
      </c>
      <c r="H7" s="540" t="s">
        <v>38</v>
      </c>
      <c r="I7" s="401">
        <f t="shared" si="0"/>
        <v>0.17537404954623495</v>
      </c>
      <c r="J7" s="304"/>
      <c r="K7" s="555"/>
      <c r="L7" s="556"/>
      <c r="M7" s="556">
        <v>3</v>
      </c>
      <c r="N7" s="556"/>
      <c r="O7" s="557"/>
      <c r="P7" s="558"/>
      <c r="Q7" s="559"/>
      <c r="R7" s="560"/>
    </row>
    <row r="8" spans="1:18" ht="15" customHeight="1">
      <c r="A8" s="548">
        <v>4</v>
      </c>
      <c r="B8" s="304">
        <v>1</v>
      </c>
      <c r="C8" s="537" t="s">
        <v>283</v>
      </c>
      <c r="D8" s="304">
        <v>1972</v>
      </c>
      <c r="E8" s="538">
        <v>0.8020833333333334</v>
      </c>
      <c r="F8" s="304" t="s">
        <v>11</v>
      </c>
      <c r="G8" s="539">
        <v>10</v>
      </c>
      <c r="H8" s="540" t="s">
        <v>58</v>
      </c>
      <c r="I8" s="401">
        <f t="shared" si="0"/>
        <v>0.17706033848417954</v>
      </c>
      <c r="J8" s="304"/>
      <c r="K8" s="555"/>
      <c r="L8" s="556">
        <v>1</v>
      </c>
      <c r="M8" s="556"/>
      <c r="N8" s="556"/>
      <c r="O8" s="557"/>
      <c r="P8" s="558"/>
      <c r="Q8" s="559"/>
      <c r="R8" s="560"/>
    </row>
    <row r="9" spans="1:18" ht="15" customHeight="1">
      <c r="A9" s="548">
        <v>5</v>
      </c>
      <c r="B9" s="304">
        <v>2</v>
      </c>
      <c r="C9" s="561" t="s">
        <v>370</v>
      </c>
      <c r="D9" s="315">
        <v>1976</v>
      </c>
      <c r="E9" s="538">
        <v>0.8131944444444444</v>
      </c>
      <c r="F9" s="315" t="s">
        <v>11</v>
      </c>
      <c r="G9" s="539">
        <v>9</v>
      </c>
      <c r="H9" s="562" t="s">
        <v>24</v>
      </c>
      <c r="I9" s="401">
        <f t="shared" si="0"/>
        <v>0.1795131223939171</v>
      </c>
      <c r="J9" s="304"/>
      <c r="K9" s="555"/>
      <c r="L9" s="556">
        <v>2</v>
      </c>
      <c r="M9" s="556"/>
      <c r="N9" s="556"/>
      <c r="O9" s="557"/>
      <c r="P9" s="558"/>
      <c r="Q9" s="559"/>
      <c r="R9" s="560"/>
    </row>
    <row r="10" spans="1:18" ht="15" customHeight="1">
      <c r="A10" s="548">
        <v>6</v>
      </c>
      <c r="B10" s="304">
        <v>4</v>
      </c>
      <c r="C10" s="537" t="s">
        <v>285</v>
      </c>
      <c r="D10" s="304">
        <v>1968</v>
      </c>
      <c r="E10" s="538">
        <v>0.81875</v>
      </c>
      <c r="F10" s="304" t="s">
        <v>16</v>
      </c>
      <c r="G10" s="539">
        <v>7</v>
      </c>
      <c r="H10" s="540" t="s">
        <v>38</v>
      </c>
      <c r="I10" s="401">
        <f t="shared" si="0"/>
        <v>0.18073951434878585</v>
      </c>
      <c r="J10" s="304" t="s">
        <v>383</v>
      </c>
      <c r="K10" s="549"/>
      <c r="L10" s="550"/>
      <c r="M10" s="550">
        <v>4</v>
      </c>
      <c r="N10" s="550"/>
      <c r="O10" s="551"/>
      <c r="P10" s="552"/>
      <c r="Q10" s="553"/>
      <c r="R10" s="554"/>
    </row>
    <row r="11" spans="1:18" ht="15" customHeight="1">
      <c r="A11" s="548">
        <v>7</v>
      </c>
      <c r="B11" s="304">
        <v>1</v>
      </c>
      <c r="C11" s="563" t="s">
        <v>291</v>
      </c>
      <c r="D11" s="304">
        <v>1949</v>
      </c>
      <c r="E11" s="538">
        <v>0.8590277777777778</v>
      </c>
      <c r="F11" s="304" t="s">
        <v>40</v>
      </c>
      <c r="G11" s="539">
        <v>10</v>
      </c>
      <c r="H11" s="540" t="s">
        <v>38</v>
      </c>
      <c r="I11" s="401">
        <f t="shared" si="0"/>
        <v>0.1896308560215845</v>
      </c>
      <c r="J11" s="304"/>
      <c r="K11" s="555"/>
      <c r="L11" s="556"/>
      <c r="M11" s="556"/>
      <c r="N11" s="556">
        <v>1</v>
      </c>
      <c r="O11" s="557"/>
      <c r="P11" s="558"/>
      <c r="Q11" s="559"/>
      <c r="R11" s="560"/>
    </row>
    <row r="12" spans="1:18" ht="15" customHeight="1">
      <c r="A12" s="548">
        <v>8</v>
      </c>
      <c r="B12" s="304">
        <v>3</v>
      </c>
      <c r="C12" s="537" t="s">
        <v>287</v>
      </c>
      <c r="D12" s="304">
        <v>1973</v>
      </c>
      <c r="E12" s="538">
        <v>0.8618055555555556</v>
      </c>
      <c r="F12" s="304" t="s">
        <v>11</v>
      </c>
      <c r="G12" s="539">
        <v>8</v>
      </c>
      <c r="H12" s="540" t="s">
        <v>22</v>
      </c>
      <c r="I12" s="401">
        <f t="shared" si="0"/>
        <v>0.1902440519990189</v>
      </c>
      <c r="J12" s="304"/>
      <c r="K12" s="555"/>
      <c r="L12" s="556">
        <v>3</v>
      </c>
      <c r="M12" s="556"/>
      <c r="N12" s="556"/>
      <c r="O12" s="557"/>
      <c r="P12" s="558"/>
      <c r="Q12" s="559"/>
      <c r="R12" s="560"/>
    </row>
    <row r="13" spans="1:18" ht="15" customHeight="1">
      <c r="A13" s="548">
        <v>9</v>
      </c>
      <c r="B13" s="304">
        <v>1</v>
      </c>
      <c r="C13" s="537" t="s">
        <v>299</v>
      </c>
      <c r="D13" s="304">
        <v>1947</v>
      </c>
      <c r="E13" s="538">
        <v>0.873611111111111</v>
      </c>
      <c r="F13" s="304" t="s">
        <v>32</v>
      </c>
      <c r="G13" s="539">
        <v>10</v>
      </c>
      <c r="H13" s="540" t="s">
        <v>38</v>
      </c>
      <c r="I13" s="401">
        <f t="shared" si="0"/>
        <v>0.192850134903115</v>
      </c>
      <c r="J13" s="304"/>
      <c r="K13" s="555"/>
      <c r="L13" s="556"/>
      <c r="M13" s="556"/>
      <c r="N13" s="556"/>
      <c r="O13" s="557">
        <v>1</v>
      </c>
      <c r="P13" s="558"/>
      <c r="Q13" s="559"/>
      <c r="R13" s="560"/>
    </row>
    <row r="14" spans="1:18" ht="15" customHeight="1">
      <c r="A14" s="548">
        <v>10</v>
      </c>
      <c r="B14" s="304">
        <v>5</v>
      </c>
      <c r="C14" s="561" t="s">
        <v>297</v>
      </c>
      <c r="D14" s="315">
        <v>1967</v>
      </c>
      <c r="E14" s="538">
        <v>0.875</v>
      </c>
      <c r="F14" s="315" t="s">
        <v>16</v>
      </c>
      <c r="G14" s="539">
        <v>6</v>
      </c>
      <c r="H14" s="562" t="s">
        <v>24</v>
      </c>
      <c r="I14" s="401">
        <f t="shared" si="0"/>
        <v>0.19315673289183222</v>
      </c>
      <c r="J14" s="304"/>
      <c r="K14" s="555"/>
      <c r="L14" s="556"/>
      <c r="M14" s="556">
        <v>5</v>
      </c>
      <c r="N14" s="556"/>
      <c r="O14" s="557"/>
      <c r="P14" s="558"/>
      <c r="Q14" s="559"/>
      <c r="R14" s="560"/>
    </row>
    <row r="15" spans="1:18" ht="15" customHeight="1">
      <c r="A15" s="548">
        <v>11</v>
      </c>
      <c r="B15" s="304">
        <v>4</v>
      </c>
      <c r="C15" s="537" t="s">
        <v>358</v>
      </c>
      <c r="D15" s="304">
        <v>1973</v>
      </c>
      <c r="E15" s="538">
        <v>0.9006944444444445</v>
      </c>
      <c r="F15" s="304" t="s">
        <v>11</v>
      </c>
      <c r="G15" s="539">
        <v>7</v>
      </c>
      <c r="H15" s="540" t="s">
        <v>38</v>
      </c>
      <c r="I15" s="401">
        <f t="shared" si="0"/>
        <v>0.1988287956831003</v>
      </c>
      <c r="J15" s="304"/>
      <c r="K15" s="555"/>
      <c r="L15" s="556">
        <v>4</v>
      </c>
      <c r="M15" s="556"/>
      <c r="N15" s="556"/>
      <c r="O15" s="557"/>
      <c r="P15" s="558"/>
      <c r="Q15" s="559"/>
      <c r="R15" s="560"/>
    </row>
    <row r="16" spans="1:18" ht="15" customHeight="1">
      <c r="A16" s="548">
        <v>12</v>
      </c>
      <c r="B16" s="304">
        <v>6</v>
      </c>
      <c r="C16" s="537" t="s">
        <v>384</v>
      </c>
      <c r="D16" s="304">
        <v>1968</v>
      </c>
      <c r="E16" s="538">
        <v>0.9055555555555556</v>
      </c>
      <c r="F16" s="304" t="s">
        <v>16</v>
      </c>
      <c r="G16" s="539">
        <v>5</v>
      </c>
      <c r="H16" s="540" t="s">
        <v>20</v>
      </c>
      <c r="I16" s="401">
        <f t="shared" si="0"/>
        <v>0.1999018886436105</v>
      </c>
      <c r="J16" s="304" t="s">
        <v>383</v>
      </c>
      <c r="K16" s="564"/>
      <c r="L16" s="556"/>
      <c r="M16" s="556">
        <v>6</v>
      </c>
      <c r="N16" s="556"/>
      <c r="O16" s="557"/>
      <c r="P16" s="558"/>
      <c r="Q16" s="559"/>
      <c r="R16" s="560"/>
    </row>
    <row r="17" spans="1:18" ht="15" customHeight="1">
      <c r="A17" s="548">
        <v>13</v>
      </c>
      <c r="B17" s="304">
        <v>7</v>
      </c>
      <c r="C17" s="563" t="s">
        <v>361</v>
      </c>
      <c r="D17" s="304">
        <v>1960</v>
      </c>
      <c r="E17" s="538">
        <v>0.9138888888888889</v>
      </c>
      <c r="F17" s="304" t="s">
        <v>16</v>
      </c>
      <c r="G17" s="539">
        <v>4</v>
      </c>
      <c r="H17" s="540" t="s">
        <v>73</v>
      </c>
      <c r="I17" s="401">
        <f t="shared" si="0"/>
        <v>0.20174147657591365</v>
      </c>
      <c r="J17" s="304"/>
      <c r="K17" s="564"/>
      <c r="L17" s="556"/>
      <c r="M17" s="556">
        <v>7</v>
      </c>
      <c r="N17" s="556"/>
      <c r="O17" s="557"/>
      <c r="P17" s="558"/>
      <c r="Q17" s="559"/>
      <c r="R17" s="560"/>
    </row>
    <row r="18" spans="1:18" ht="15" customHeight="1">
      <c r="A18" s="548">
        <v>14</v>
      </c>
      <c r="B18" s="304">
        <v>8</v>
      </c>
      <c r="C18" s="561" t="s">
        <v>351</v>
      </c>
      <c r="D18" s="315">
        <v>1965</v>
      </c>
      <c r="E18" s="538">
        <v>0.9201388888888888</v>
      </c>
      <c r="F18" s="315" t="s">
        <v>16</v>
      </c>
      <c r="G18" s="539">
        <v>3</v>
      </c>
      <c r="H18" s="540"/>
      <c r="I18" s="401">
        <f t="shared" si="0"/>
        <v>0.203121167525141</v>
      </c>
      <c r="J18" s="304"/>
      <c r="K18" s="564"/>
      <c r="L18" s="556"/>
      <c r="M18" s="556">
        <v>8</v>
      </c>
      <c r="N18" s="556"/>
      <c r="O18" s="557"/>
      <c r="P18" s="558"/>
      <c r="Q18" s="559"/>
      <c r="R18" s="560"/>
    </row>
    <row r="19" spans="1:18" ht="15" customHeight="1">
      <c r="A19" s="548">
        <v>15</v>
      </c>
      <c r="B19" s="304">
        <v>5</v>
      </c>
      <c r="C19" s="563" t="s">
        <v>385</v>
      </c>
      <c r="D19" s="304">
        <v>1975</v>
      </c>
      <c r="E19" s="538">
        <v>0.93125</v>
      </c>
      <c r="F19" s="304" t="s">
        <v>11</v>
      </c>
      <c r="G19" s="539">
        <v>6</v>
      </c>
      <c r="H19" s="565"/>
      <c r="I19" s="401">
        <f t="shared" si="0"/>
        <v>0.20557395143487858</v>
      </c>
      <c r="J19" s="304"/>
      <c r="K19" s="564"/>
      <c r="L19" s="556">
        <v>5</v>
      </c>
      <c r="M19" s="556"/>
      <c r="N19" s="556"/>
      <c r="O19" s="557"/>
      <c r="P19" s="558"/>
      <c r="Q19" s="559"/>
      <c r="R19" s="560"/>
    </row>
    <row r="20" spans="1:18" ht="15" customHeight="1">
      <c r="A20" s="548">
        <v>16</v>
      </c>
      <c r="B20" s="304">
        <v>6</v>
      </c>
      <c r="C20" s="537" t="s">
        <v>304</v>
      </c>
      <c r="D20" s="304">
        <v>1977</v>
      </c>
      <c r="E20" s="538">
        <v>0.9326388888888889</v>
      </c>
      <c r="F20" s="304" t="s">
        <v>11</v>
      </c>
      <c r="G20" s="539">
        <v>5</v>
      </c>
      <c r="H20" s="562"/>
      <c r="I20" s="401">
        <f t="shared" si="0"/>
        <v>0.20588054942359577</v>
      </c>
      <c r="J20" s="304"/>
      <c r="K20" s="564"/>
      <c r="L20" s="556">
        <v>6</v>
      </c>
      <c r="M20" s="556"/>
      <c r="N20" s="556"/>
      <c r="O20" s="557"/>
      <c r="P20" s="558"/>
      <c r="Q20" s="559"/>
      <c r="R20" s="560"/>
    </row>
    <row r="21" spans="1:18" ht="15" customHeight="1">
      <c r="A21" s="548">
        <v>17</v>
      </c>
      <c r="B21" s="304">
        <v>1</v>
      </c>
      <c r="C21" s="563" t="s">
        <v>292</v>
      </c>
      <c r="D21" s="304">
        <v>1986</v>
      </c>
      <c r="E21" s="538">
        <v>0.936111111111111</v>
      </c>
      <c r="F21" s="304" t="s">
        <v>45</v>
      </c>
      <c r="G21" s="539">
        <v>10</v>
      </c>
      <c r="H21" s="540" t="s">
        <v>24</v>
      </c>
      <c r="I21" s="401">
        <f t="shared" si="0"/>
        <v>0.20664704439538872</v>
      </c>
      <c r="J21" s="304"/>
      <c r="K21" s="564"/>
      <c r="L21" s="556"/>
      <c r="M21" s="556"/>
      <c r="N21" s="556"/>
      <c r="O21" s="557"/>
      <c r="P21" s="558">
        <v>1</v>
      </c>
      <c r="Q21" s="559"/>
      <c r="R21" s="560"/>
    </row>
    <row r="22" spans="1:18" ht="15" customHeight="1">
      <c r="A22" s="548">
        <v>18</v>
      </c>
      <c r="B22" s="304">
        <v>2</v>
      </c>
      <c r="C22" s="537" t="s">
        <v>311</v>
      </c>
      <c r="D22" s="304">
        <v>1948</v>
      </c>
      <c r="E22" s="538">
        <v>0.9444444444444445</v>
      </c>
      <c r="F22" s="304" t="s">
        <v>32</v>
      </c>
      <c r="G22" s="539">
        <v>9</v>
      </c>
      <c r="H22" s="540" t="s">
        <v>22</v>
      </c>
      <c r="I22" s="401">
        <f t="shared" si="0"/>
        <v>0.20848663232769193</v>
      </c>
      <c r="J22" s="304"/>
      <c r="K22" s="564"/>
      <c r="L22" s="556"/>
      <c r="M22" s="556"/>
      <c r="N22" s="556"/>
      <c r="O22" s="557">
        <v>2</v>
      </c>
      <c r="P22" s="558"/>
      <c r="Q22" s="559"/>
      <c r="R22" s="560"/>
    </row>
    <row r="23" spans="1:18" ht="15" customHeight="1">
      <c r="A23" s="548">
        <v>19</v>
      </c>
      <c r="B23" s="304">
        <v>7</v>
      </c>
      <c r="C23" s="563" t="s">
        <v>322</v>
      </c>
      <c r="D23" s="304">
        <v>1977</v>
      </c>
      <c r="E23" s="538">
        <v>0.95</v>
      </c>
      <c r="F23" s="304" t="s">
        <v>11</v>
      </c>
      <c r="G23" s="539">
        <v>4</v>
      </c>
      <c r="H23" s="540" t="s">
        <v>73</v>
      </c>
      <c r="I23" s="401">
        <f t="shared" si="0"/>
        <v>0.2097130242825607</v>
      </c>
      <c r="J23" s="304"/>
      <c r="K23" s="549"/>
      <c r="L23" s="550">
        <v>7</v>
      </c>
      <c r="M23" s="550"/>
      <c r="N23" s="550"/>
      <c r="O23" s="551"/>
      <c r="P23" s="552"/>
      <c r="Q23" s="553"/>
      <c r="R23" s="554"/>
    </row>
    <row r="24" spans="1:18" ht="15" customHeight="1">
      <c r="A24" s="548">
        <v>20</v>
      </c>
      <c r="B24" s="304">
        <v>2</v>
      </c>
      <c r="C24" s="537" t="s">
        <v>386</v>
      </c>
      <c r="D24" s="304">
        <v>1986</v>
      </c>
      <c r="E24" s="538">
        <v>0.9513888888888888</v>
      </c>
      <c r="F24" s="304" t="s">
        <v>45</v>
      </c>
      <c r="G24" s="539">
        <v>9</v>
      </c>
      <c r="H24" s="540" t="s">
        <v>73</v>
      </c>
      <c r="I24" s="401">
        <f t="shared" si="0"/>
        <v>0.21001962227127788</v>
      </c>
      <c r="J24" s="304"/>
      <c r="K24" s="564"/>
      <c r="L24" s="556"/>
      <c r="M24" s="556"/>
      <c r="N24" s="556"/>
      <c r="O24" s="557"/>
      <c r="P24" s="558">
        <v>2</v>
      </c>
      <c r="Q24" s="559"/>
      <c r="R24" s="560"/>
    </row>
    <row r="25" spans="1:18" ht="15" customHeight="1">
      <c r="A25" s="548">
        <v>21</v>
      </c>
      <c r="B25" s="304">
        <v>3</v>
      </c>
      <c r="C25" s="537" t="s">
        <v>305</v>
      </c>
      <c r="D25" s="304">
        <v>1948</v>
      </c>
      <c r="E25" s="538">
        <v>0.9534722222222222</v>
      </c>
      <c r="F25" s="304" t="s">
        <v>32</v>
      </c>
      <c r="G25" s="539">
        <v>8</v>
      </c>
      <c r="H25" s="540" t="s">
        <v>38</v>
      </c>
      <c r="I25" s="401">
        <f t="shared" si="0"/>
        <v>0.21047951925435368</v>
      </c>
      <c r="J25" s="304"/>
      <c r="K25" s="564"/>
      <c r="L25" s="556"/>
      <c r="M25" s="556"/>
      <c r="N25" s="556"/>
      <c r="O25" s="557">
        <v>3</v>
      </c>
      <c r="P25" s="558"/>
      <c r="Q25" s="559"/>
      <c r="R25" s="560"/>
    </row>
    <row r="26" spans="1:18" ht="15" customHeight="1">
      <c r="A26" s="548">
        <v>22</v>
      </c>
      <c r="B26" s="304">
        <v>8</v>
      </c>
      <c r="C26" s="537" t="s">
        <v>310</v>
      </c>
      <c r="D26" s="304">
        <v>1973</v>
      </c>
      <c r="E26" s="538">
        <v>0.95625</v>
      </c>
      <c r="F26" s="304" t="s">
        <v>11</v>
      </c>
      <c r="G26" s="539">
        <v>3</v>
      </c>
      <c r="H26" s="540"/>
      <c r="I26" s="401">
        <f t="shared" si="0"/>
        <v>0.21109271523178808</v>
      </c>
      <c r="J26" s="304"/>
      <c r="K26" s="564"/>
      <c r="L26" s="556">
        <v>8</v>
      </c>
      <c r="M26" s="556"/>
      <c r="N26" s="556"/>
      <c r="O26" s="557"/>
      <c r="P26" s="558"/>
      <c r="Q26" s="559"/>
      <c r="R26" s="560"/>
    </row>
    <row r="27" spans="1:18" ht="15" customHeight="1">
      <c r="A27" s="548">
        <v>23</v>
      </c>
      <c r="B27" s="304">
        <v>3</v>
      </c>
      <c r="C27" s="537" t="s">
        <v>387</v>
      </c>
      <c r="D27" s="304">
        <v>1989</v>
      </c>
      <c r="E27" s="538">
        <v>0.9597222222222223</v>
      </c>
      <c r="F27" s="304" t="s">
        <v>45</v>
      </c>
      <c r="G27" s="539">
        <v>8</v>
      </c>
      <c r="H27" s="540" t="s">
        <v>47</v>
      </c>
      <c r="I27" s="401">
        <f t="shared" si="0"/>
        <v>0.21185921020358106</v>
      </c>
      <c r="J27" s="304" t="s">
        <v>247</v>
      </c>
      <c r="K27" s="564"/>
      <c r="L27" s="556"/>
      <c r="M27" s="556"/>
      <c r="N27" s="556"/>
      <c r="O27" s="557"/>
      <c r="P27" s="558">
        <v>3</v>
      </c>
      <c r="Q27" s="559"/>
      <c r="R27" s="560"/>
    </row>
    <row r="28" spans="1:18" ht="15" customHeight="1">
      <c r="A28" s="548">
        <v>24</v>
      </c>
      <c r="B28" s="304">
        <v>4</v>
      </c>
      <c r="C28" s="561" t="s">
        <v>309</v>
      </c>
      <c r="D28" s="304">
        <v>1945</v>
      </c>
      <c r="E28" s="538">
        <v>0.9680555555555556</v>
      </c>
      <c r="F28" s="304" t="s">
        <v>32</v>
      </c>
      <c r="G28" s="539">
        <v>7</v>
      </c>
      <c r="H28" s="540" t="s">
        <v>22</v>
      </c>
      <c r="I28" s="401">
        <f t="shared" si="0"/>
        <v>0.21369879813588422</v>
      </c>
      <c r="J28" s="304"/>
      <c r="K28" s="564"/>
      <c r="L28" s="556"/>
      <c r="M28" s="556"/>
      <c r="N28" s="556"/>
      <c r="O28" s="557">
        <v>4</v>
      </c>
      <c r="P28" s="558"/>
      <c r="Q28" s="559"/>
      <c r="R28" s="560"/>
    </row>
    <row r="29" spans="1:18" ht="15" customHeight="1">
      <c r="A29" s="548">
        <v>25</v>
      </c>
      <c r="B29" s="304">
        <v>2</v>
      </c>
      <c r="C29" s="561" t="s">
        <v>312</v>
      </c>
      <c r="D29" s="315">
        <v>1949</v>
      </c>
      <c r="E29" s="566" t="s">
        <v>190</v>
      </c>
      <c r="F29" s="315" t="s">
        <v>40</v>
      </c>
      <c r="G29" s="539">
        <v>9</v>
      </c>
      <c r="H29" s="565" t="s">
        <v>24</v>
      </c>
      <c r="I29" s="401"/>
      <c r="J29" s="304"/>
      <c r="K29" s="564"/>
      <c r="L29" s="556"/>
      <c r="M29" s="556"/>
      <c r="N29" s="556">
        <v>2</v>
      </c>
      <c r="O29" s="557"/>
      <c r="P29" s="558"/>
      <c r="Q29" s="559"/>
      <c r="R29" s="560"/>
    </row>
    <row r="30" spans="1:18" ht="15" customHeight="1">
      <c r="A30" s="548">
        <v>26</v>
      </c>
      <c r="B30" s="304">
        <v>3</v>
      </c>
      <c r="C30" s="563" t="s">
        <v>313</v>
      </c>
      <c r="D30" s="304">
        <v>1949</v>
      </c>
      <c r="E30" s="566" t="s">
        <v>189</v>
      </c>
      <c r="F30" s="304" t="s">
        <v>40</v>
      </c>
      <c r="G30" s="539">
        <v>8</v>
      </c>
      <c r="H30" s="540" t="s">
        <v>38</v>
      </c>
      <c r="I30" s="401"/>
      <c r="J30" s="304"/>
      <c r="K30" s="564"/>
      <c r="L30" s="556"/>
      <c r="M30" s="556"/>
      <c r="N30" s="556">
        <v>3</v>
      </c>
      <c r="O30" s="557"/>
      <c r="P30" s="558"/>
      <c r="Q30" s="559"/>
      <c r="R30" s="560"/>
    </row>
    <row r="31" spans="1:18" ht="15" customHeight="1">
      <c r="A31" s="548">
        <v>27</v>
      </c>
      <c r="B31" s="304">
        <v>5</v>
      </c>
      <c r="C31" s="537" t="s">
        <v>318</v>
      </c>
      <c r="D31" s="304">
        <v>1945</v>
      </c>
      <c r="E31" s="566" t="s">
        <v>202</v>
      </c>
      <c r="F31" s="304" t="s">
        <v>32</v>
      </c>
      <c r="G31" s="539">
        <v>6</v>
      </c>
      <c r="H31" s="540" t="s">
        <v>38</v>
      </c>
      <c r="I31" s="401"/>
      <c r="J31" s="304"/>
      <c r="K31" s="564"/>
      <c r="L31" s="556"/>
      <c r="M31" s="556"/>
      <c r="N31" s="556"/>
      <c r="O31" s="557">
        <v>5</v>
      </c>
      <c r="P31" s="558"/>
      <c r="Q31" s="559"/>
      <c r="R31" s="560"/>
    </row>
    <row r="32" spans="1:18" ht="15" customHeight="1">
      <c r="A32" s="548">
        <v>28</v>
      </c>
      <c r="B32" s="304">
        <v>1</v>
      </c>
      <c r="C32" s="537" t="s">
        <v>326</v>
      </c>
      <c r="D32" s="304">
        <v>1996</v>
      </c>
      <c r="E32" s="566" t="s">
        <v>388</v>
      </c>
      <c r="F32" s="304" t="s">
        <v>69</v>
      </c>
      <c r="G32" s="539" t="s">
        <v>156</v>
      </c>
      <c r="H32" s="540" t="s">
        <v>24</v>
      </c>
      <c r="I32" s="401"/>
      <c r="J32" s="304"/>
      <c r="K32" s="564"/>
      <c r="L32" s="556"/>
      <c r="M32" s="556"/>
      <c r="N32" s="556"/>
      <c r="O32" s="557"/>
      <c r="P32" s="558"/>
      <c r="Q32" s="559"/>
      <c r="R32" s="560">
        <v>1</v>
      </c>
    </row>
    <row r="33" spans="1:18" ht="15" customHeight="1">
      <c r="A33" s="548">
        <v>29</v>
      </c>
      <c r="B33" s="304">
        <v>4</v>
      </c>
      <c r="C33" s="537" t="s">
        <v>320</v>
      </c>
      <c r="D33" s="304">
        <v>1953</v>
      </c>
      <c r="E33" s="566" t="s">
        <v>193</v>
      </c>
      <c r="F33" s="304" t="s">
        <v>40</v>
      </c>
      <c r="G33" s="539">
        <v>7</v>
      </c>
      <c r="H33" s="540" t="s">
        <v>38</v>
      </c>
      <c r="I33" s="401"/>
      <c r="J33" s="304"/>
      <c r="K33" s="564"/>
      <c r="L33" s="556"/>
      <c r="M33" s="556"/>
      <c r="N33" s="556">
        <v>4</v>
      </c>
      <c r="O33" s="557"/>
      <c r="P33" s="558"/>
      <c r="Q33" s="559"/>
      <c r="R33" s="560"/>
    </row>
    <row r="34" spans="1:18" ht="15" customHeight="1">
      <c r="A34" s="548">
        <v>30</v>
      </c>
      <c r="B34" s="304">
        <v>9</v>
      </c>
      <c r="C34" s="537" t="s">
        <v>389</v>
      </c>
      <c r="D34" s="304">
        <v>1971</v>
      </c>
      <c r="E34" s="566" t="s">
        <v>186</v>
      </c>
      <c r="F34" s="304" t="s">
        <v>11</v>
      </c>
      <c r="G34" s="539">
        <v>2</v>
      </c>
      <c r="H34" s="540"/>
      <c r="I34" s="401"/>
      <c r="J34" s="304"/>
      <c r="K34" s="564"/>
      <c r="L34" s="556">
        <v>9</v>
      </c>
      <c r="M34" s="556"/>
      <c r="N34" s="556"/>
      <c r="O34" s="557"/>
      <c r="P34" s="558"/>
      <c r="Q34" s="559"/>
      <c r="R34" s="560"/>
    </row>
    <row r="35" spans="1:18" ht="15" customHeight="1">
      <c r="A35" s="548">
        <v>31</v>
      </c>
      <c r="B35" s="304">
        <v>1</v>
      </c>
      <c r="C35" s="537" t="s">
        <v>390</v>
      </c>
      <c r="D35" s="304">
        <v>1988</v>
      </c>
      <c r="E35" s="566" t="s">
        <v>127</v>
      </c>
      <c r="F35" s="304" t="s">
        <v>8</v>
      </c>
      <c r="G35" s="539">
        <v>10</v>
      </c>
      <c r="H35" s="540"/>
      <c r="I35" s="401"/>
      <c r="J35" s="304" t="s">
        <v>247</v>
      </c>
      <c r="K35" s="564">
        <v>1</v>
      </c>
      <c r="L35" s="556"/>
      <c r="M35" s="556"/>
      <c r="N35" s="556"/>
      <c r="O35" s="557"/>
      <c r="P35" s="558"/>
      <c r="Q35" s="559"/>
      <c r="R35" s="560"/>
    </row>
    <row r="36" spans="1:18" ht="15" customHeight="1">
      <c r="A36" s="548">
        <v>32</v>
      </c>
      <c r="B36" s="304">
        <v>1</v>
      </c>
      <c r="C36" s="537" t="s">
        <v>330</v>
      </c>
      <c r="D36" s="304">
        <v>1948</v>
      </c>
      <c r="E36" s="566" t="s">
        <v>219</v>
      </c>
      <c r="F36" s="304" t="s">
        <v>90</v>
      </c>
      <c r="G36" s="539">
        <v>10</v>
      </c>
      <c r="H36" s="540" t="s">
        <v>24</v>
      </c>
      <c r="I36" s="401"/>
      <c r="J36" s="304"/>
      <c r="K36" s="564"/>
      <c r="L36" s="556"/>
      <c r="M36" s="556"/>
      <c r="N36" s="556"/>
      <c r="O36" s="557"/>
      <c r="P36" s="558"/>
      <c r="Q36" s="559">
        <v>1</v>
      </c>
      <c r="R36" s="560"/>
    </row>
    <row r="37" spans="1:18" ht="15" customHeight="1">
      <c r="A37" s="548">
        <v>33</v>
      </c>
      <c r="B37" s="304">
        <v>2</v>
      </c>
      <c r="C37" s="537" t="s">
        <v>334</v>
      </c>
      <c r="D37" s="304">
        <v>1972</v>
      </c>
      <c r="E37" s="566" t="s">
        <v>212</v>
      </c>
      <c r="F37" s="304" t="s">
        <v>90</v>
      </c>
      <c r="G37" s="539">
        <v>9</v>
      </c>
      <c r="H37" s="540" t="s">
        <v>24</v>
      </c>
      <c r="I37" s="401"/>
      <c r="J37" s="304"/>
      <c r="K37" s="564"/>
      <c r="L37" s="556"/>
      <c r="M37" s="556"/>
      <c r="N37" s="556"/>
      <c r="O37" s="557"/>
      <c r="P37" s="558"/>
      <c r="Q37" s="559">
        <v>2</v>
      </c>
      <c r="R37" s="560"/>
    </row>
    <row r="38" spans="1:18" ht="15" customHeight="1">
      <c r="A38" s="567">
        <v>34</v>
      </c>
      <c r="B38" s="462">
        <v>3</v>
      </c>
      <c r="C38" s="568" t="s">
        <v>328</v>
      </c>
      <c r="D38" s="462">
        <v>1954</v>
      </c>
      <c r="E38" s="569" t="s">
        <v>391</v>
      </c>
      <c r="F38" s="462" t="s">
        <v>90</v>
      </c>
      <c r="G38" s="570">
        <v>8</v>
      </c>
      <c r="H38" s="571" t="s">
        <v>24</v>
      </c>
      <c r="I38" s="467"/>
      <c r="J38" s="462"/>
      <c r="K38" s="572"/>
      <c r="L38" s="573"/>
      <c r="M38" s="573"/>
      <c r="N38" s="573"/>
      <c r="O38" s="574"/>
      <c r="P38" s="575"/>
      <c r="Q38" s="576">
        <v>3</v>
      </c>
      <c r="R38" s="577"/>
    </row>
    <row r="40" spans="1:10" ht="12.75">
      <c r="A40" s="709" t="s">
        <v>392</v>
      </c>
      <c r="B40" s="709"/>
      <c r="C40" s="709"/>
      <c r="D40" s="709"/>
      <c r="E40" s="709"/>
      <c r="F40" s="709"/>
      <c r="G40" s="709"/>
      <c r="H40" s="709"/>
      <c r="I40" s="709"/>
      <c r="J40" s="709"/>
    </row>
    <row r="41" spans="1:10" ht="15">
      <c r="A41" s="710" t="s">
        <v>393</v>
      </c>
      <c r="B41" s="710"/>
      <c r="C41" s="710"/>
      <c r="D41" s="710"/>
      <c r="E41" s="710"/>
      <c r="F41" s="710"/>
      <c r="G41" s="710"/>
      <c r="H41" s="710"/>
      <c r="I41" s="710"/>
      <c r="J41" s="710"/>
    </row>
    <row r="43" spans="1:10" ht="12.75">
      <c r="A43" s="705" t="s">
        <v>380</v>
      </c>
      <c r="B43" s="705"/>
      <c r="C43" s="705"/>
      <c r="D43" s="705"/>
      <c r="E43" s="705"/>
      <c r="F43" s="705"/>
      <c r="G43" s="705"/>
      <c r="H43" s="705"/>
      <c r="I43" s="705"/>
      <c r="J43" s="705"/>
    </row>
    <row r="68" ht="12.75">
      <c r="B68" s="297"/>
    </row>
    <row r="69" ht="12.75">
      <c r="B69" s="297"/>
    </row>
    <row r="70" ht="12.75">
      <c r="B70" s="297"/>
    </row>
    <row r="71" ht="12.75">
      <c r="B71" s="297"/>
    </row>
    <row r="72" ht="12.75">
      <c r="B72" s="297"/>
    </row>
    <row r="73" ht="12.75">
      <c r="B73" s="297"/>
    </row>
    <row r="74" ht="12.75">
      <c r="B74" s="297"/>
    </row>
    <row r="75" ht="12.75">
      <c r="B75" s="297"/>
    </row>
    <row r="76" ht="12.75">
      <c r="B76" s="297"/>
    </row>
    <row r="77" ht="12.75">
      <c r="B77" s="297"/>
    </row>
    <row r="78" ht="12.75">
      <c r="B78" s="297"/>
    </row>
    <row r="79" ht="12.75">
      <c r="B79" s="297"/>
    </row>
    <row r="80" ht="12.75">
      <c r="B80" s="297"/>
    </row>
    <row r="81" ht="12.75">
      <c r="B81" s="297"/>
    </row>
    <row r="82" ht="12.75">
      <c r="B82" s="297"/>
    </row>
    <row r="83" ht="12.75">
      <c r="B83" s="297"/>
    </row>
  </sheetData>
  <sheetProtection/>
  <autoFilter ref="A4:R38"/>
  <mergeCells count="17">
    <mergeCell ref="A40:J40"/>
    <mergeCell ref="A41:J41"/>
    <mergeCell ref="A43:J43"/>
    <mergeCell ref="R1:R3"/>
    <mergeCell ref="A2:H2"/>
    <mergeCell ref="K2:K3"/>
    <mergeCell ref="L2:L3"/>
    <mergeCell ref="M2:M3"/>
    <mergeCell ref="N2:N3"/>
    <mergeCell ref="O2:O3"/>
    <mergeCell ref="P2:P3"/>
    <mergeCell ref="Q2:Q3"/>
    <mergeCell ref="A3:H3"/>
    <mergeCell ref="A1:H1"/>
    <mergeCell ref="I1:J3"/>
    <mergeCell ref="K1:O1"/>
    <mergeCell ref="P1:Q1"/>
  </mergeCells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82"/>
  <sheetViews>
    <sheetView zoomScalePageLayoutView="0" workbookViewId="0" topLeftCell="A1">
      <selection activeCell="C36" sqref="C36"/>
    </sheetView>
  </sheetViews>
  <sheetFormatPr defaultColWidth="9.00390625" defaultRowHeight="12.75"/>
  <cols>
    <col min="1" max="1" width="3.375" style="297" customWidth="1"/>
    <col min="2" max="2" width="2.875" style="298" customWidth="1"/>
    <col min="3" max="3" width="18.00390625" style="297" customWidth="1"/>
    <col min="4" max="4" width="4.625" style="298" customWidth="1"/>
    <col min="5" max="5" width="8.375" style="299" customWidth="1"/>
    <col min="6" max="6" width="3.75390625" style="298" customWidth="1"/>
    <col min="7" max="7" width="3.625" style="299" customWidth="1"/>
    <col min="8" max="8" width="17.375" style="300" customWidth="1"/>
    <col min="9" max="9" width="5.25390625" style="297" customWidth="1"/>
    <col min="10" max="10" width="7.375" style="297" customWidth="1"/>
    <col min="11" max="18" width="2.75390625" style="323" customWidth="1"/>
    <col min="19" max="16384" width="9.125" style="323" customWidth="1"/>
  </cols>
  <sheetData>
    <row r="1" spans="1:18" s="346" customFormat="1" ht="15.75" customHeight="1">
      <c r="A1" s="695" t="s">
        <v>234</v>
      </c>
      <c r="B1" s="695"/>
      <c r="C1" s="695"/>
      <c r="D1" s="695"/>
      <c r="E1" s="695"/>
      <c r="F1" s="695"/>
      <c r="G1" s="695"/>
      <c r="H1" s="695"/>
      <c r="I1" s="708" t="s">
        <v>248</v>
      </c>
      <c r="J1" s="708"/>
      <c r="K1" s="697" t="s">
        <v>229</v>
      </c>
      <c r="L1" s="697"/>
      <c r="M1" s="697"/>
      <c r="N1" s="697"/>
      <c r="O1" s="697"/>
      <c r="P1" s="698" t="s">
        <v>230</v>
      </c>
      <c r="Q1" s="698"/>
      <c r="R1" s="711" t="s">
        <v>249</v>
      </c>
    </row>
    <row r="2" spans="1:18" s="346" customFormat="1" ht="28.5" customHeight="1">
      <c r="A2" s="712" t="s">
        <v>394</v>
      </c>
      <c r="B2" s="712"/>
      <c r="C2" s="712"/>
      <c r="D2" s="712"/>
      <c r="E2" s="712"/>
      <c r="F2" s="712"/>
      <c r="G2" s="712"/>
      <c r="H2" s="712"/>
      <c r="I2" s="708"/>
      <c r="J2" s="708"/>
      <c r="K2" s="707" t="s">
        <v>251</v>
      </c>
      <c r="L2" s="707" t="s">
        <v>252</v>
      </c>
      <c r="M2" s="707" t="s">
        <v>253</v>
      </c>
      <c r="N2" s="707" t="s">
        <v>254</v>
      </c>
      <c r="O2" s="707" t="s">
        <v>255</v>
      </c>
      <c r="P2" s="706" t="s">
        <v>256</v>
      </c>
      <c r="Q2" s="707" t="s">
        <v>257</v>
      </c>
      <c r="R2" s="711"/>
    </row>
    <row r="3" spans="1:18" ht="18" customHeight="1">
      <c r="A3" s="694" t="s">
        <v>236</v>
      </c>
      <c r="B3" s="694"/>
      <c r="C3" s="694"/>
      <c r="D3" s="694"/>
      <c r="E3" s="694"/>
      <c r="F3" s="694"/>
      <c r="G3" s="694"/>
      <c r="H3" s="694"/>
      <c r="I3" s="708"/>
      <c r="J3" s="708"/>
      <c r="K3" s="707"/>
      <c r="L3" s="707"/>
      <c r="M3" s="707"/>
      <c r="N3" s="707"/>
      <c r="O3" s="707"/>
      <c r="P3" s="706"/>
      <c r="Q3" s="707"/>
      <c r="R3" s="711"/>
    </row>
    <row r="4" spans="1:18" ht="12.75">
      <c r="A4" s="526" t="s">
        <v>237</v>
      </c>
      <c r="B4" s="527" t="s">
        <v>3</v>
      </c>
      <c r="C4" s="527" t="s">
        <v>5</v>
      </c>
      <c r="D4" s="528" t="s">
        <v>238</v>
      </c>
      <c r="E4" s="529" t="s">
        <v>4</v>
      </c>
      <c r="F4" s="530" t="s">
        <v>2</v>
      </c>
      <c r="G4" s="531" t="s">
        <v>239</v>
      </c>
      <c r="H4" s="527" t="s">
        <v>240</v>
      </c>
      <c r="I4" s="527" t="s">
        <v>241</v>
      </c>
      <c r="J4" s="527" t="s">
        <v>242</v>
      </c>
      <c r="K4" s="532" t="s">
        <v>8</v>
      </c>
      <c r="L4" s="532" t="s">
        <v>11</v>
      </c>
      <c r="M4" s="532" t="s">
        <v>16</v>
      </c>
      <c r="N4" s="532" t="s">
        <v>40</v>
      </c>
      <c r="O4" s="532" t="s">
        <v>32</v>
      </c>
      <c r="P4" s="533" t="s">
        <v>45</v>
      </c>
      <c r="Q4" s="534" t="s">
        <v>90</v>
      </c>
      <c r="R4" s="535" t="s">
        <v>69</v>
      </c>
    </row>
    <row r="5" spans="1:18" ht="15" customHeight="1">
      <c r="A5" s="536">
        <v>1</v>
      </c>
      <c r="B5" s="440">
        <v>1</v>
      </c>
      <c r="C5" s="578" t="s">
        <v>275</v>
      </c>
      <c r="D5" s="579">
        <v>1991</v>
      </c>
      <c r="E5" s="580">
        <v>0.6770833333333334</v>
      </c>
      <c r="F5" s="579" t="s">
        <v>8</v>
      </c>
      <c r="G5" s="581">
        <v>10</v>
      </c>
      <c r="H5" s="582" t="s">
        <v>274</v>
      </c>
      <c r="I5" s="401">
        <f aca="true" t="shared" si="0" ref="I5:I27">SUM(E5)/4.53</f>
        <v>0.14946651949963208</v>
      </c>
      <c r="J5" s="541" t="s">
        <v>395</v>
      </c>
      <c r="K5" s="542">
        <v>1</v>
      </c>
      <c r="L5" s="543"/>
      <c r="M5" s="543"/>
      <c r="N5" s="543"/>
      <c r="O5" s="544"/>
      <c r="P5" s="545"/>
      <c r="Q5" s="546"/>
      <c r="R5" s="547"/>
    </row>
    <row r="6" spans="1:18" ht="15" customHeight="1">
      <c r="A6" s="548">
        <v>2</v>
      </c>
      <c r="B6" s="304">
        <v>2</v>
      </c>
      <c r="C6" s="561" t="s">
        <v>277</v>
      </c>
      <c r="D6" s="315">
        <v>1992</v>
      </c>
      <c r="E6" s="538">
        <v>0.6791666666666667</v>
      </c>
      <c r="F6" s="315" t="s">
        <v>8</v>
      </c>
      <c r="G6" s="539">
        <v>9</v>
      </c>
      <c r="H6" s="565" t="s">
        <v>274</v>
      </c>
      <c r="I6" s="309">
        <f t="shared" si="0"/>
        <v>0.14992641648270788</v>
      </c>
      <c r="J6" s="304"/>
      <c r="K6" s="549">
        <v>2</v>
      </c>
      <c r="L6" s="550"/>
      <c r="M6" s="550"/>
      <c r="N6" s="550"/>
      <c r="O6" s="551"/>
      <c r="P6" s="552"/>
      <c r="Q6" s="553"/>
      <c r="R6" s="554"/>
    </row>
    <row r="7" spans="1:18" ht="15" customHeight="1">
      <c r="A7" s="548">
        <v>3</v>
      </c>
      <c r="B7" s="304">
        <v>1</v>
      </c>
      <c r="C7" s="537" t="s">
        <v>276</v>
      </c>
      <c r="D7" s="304">
        <v>1970</v>
      </c>
      <c r="E7" s="538">
        <v>0.7361111111111112</v>
      </c>
      <c r="F7" s="304" t="s">
        <v>11</v>
      </c>
      <c r="G7" s="539">
        <v>10</v>
      </c>
      <c r="H7" s="540" t="s">
        <v>22</v>
      </c>
      <c r="I7" s="309">
        <f t="shared" si="0"/>
        <v>0.16249693402011284</v>
      </c>
      <c r="J7" s="304"/>
      <c r="K7" s="555"/>
      <c r="L7" s="556">
        <v>1</v>
      </c>
      <c r="M7" s="556"/>
      <c r="N7" s="556"/>
      <c r="O7" s="557"/>
      <c r="P7" s="558"/>
      <c r="Q7" s="559"/>
      <c r="R7" s="560"/>
    </row>
    <row r="8" spans="1:18" ht="15" customHeight="1">
      <c r="A8" s="548">
        <v>4</v>
      </c>
      <c r="B8" s="304">
        <v>1</v>
      </c>
      <c r="C8" s="537" t="s">
        <v>278</v>
      </c>
      <c r="D8" s="304">
        <v>1963</v>
      </c>
      <c r="E8" s="538">
        <v>0.7388888888888889</v>
      </c>
      <c r="F8" s="304" t="s">
        <v>16</v>
      </c>
      <c r="G8" s="539">
        <v>10</v>
      </c>
      <c r="H8" s="540" t="s">
        <v>35</v>
      </c>
      <c r="I8" s="309">
        <f t="shared" si="0"/>
        <v>0.1631101299975472</v>
      </c>
      <c r="J8" s="304"/>
      <c r="K8" s="555"/>
      <c r="L8" s="556"/>
      <c r="M8" s="556">
        <v>1</v>
      </c>
      <c r="N8" s="556"/>
      <c r="O8" s="557"/>
      <c r="P8" s="558"/>
      <c r="Q8" s="559"/>
      <c r="R8" s="560"/>
    </row>
    <row r="9" spans="1:18" ht="15" customHeight="1">
      <c r="A9" s="548">
        <v>5</v>
      </c>
      <c r="B9" s="304">
        <v>2</v>
      </c>
      <c r="C9" s="537" t="s">
        <v>346</v>
      </c>
      <c r="D9" s="304">
        <v>1963</v>
      </c>
      <c r="E9" s="538">
        <v>0.7631944444444444</v>
      </c>
      <c r="F9" s="304" t="s">
        <v>16</v>
      </c>
      <c r="G9" s="539">
        <v>9</v>
      </c>
      <c r="H9" s="540" t="s">
        <v>38</v>
      </c>
      <c r="I9" s="309">
        <f t="shared" si="0"/>
        <v>0.1684755948000981</v>
      </c>
      <c r="J9" s="304"/>
      <c r="K9" s="555"/>
      <c r="L9" s="556"/>
      <c r="M9" s="556">
        <v>2</v>
      </c>
      <c r="N9" s="556"/>
      <c r="O9" s="557"/>
      <c r="P9" s="558"/>
      <c r="Q9" s="559"/>
      <c r="R9" s="560"/>
    </row>
    <row r="10" spans="1:18" ht="15" customHeight="1">
      <c r="A10" s="548">
        <v>6</v>
      </c>
      <c r="B10" s="304">
        <v>3</v>
      </c>
      <c r="C10" s="537" t="s">
        <v>286</v>
      </c>
      <c r="D10" s="304">
        <v>1990</v>
      </c>
      <c r="E10" s="538">
        <v>0.7777777777777778</v>
      </c>
      <c r="F10" s="304" t="s">
        <v>8</v>
      </c>
      <c r="G10" s="539">
        <v>8</v>
      </c>
      <c r="H10" s="540" t="s">
        <v>28</v>
      </c>
      <c r="I10" s="309">
        <f t="shared" si="0"/>
        <v>0.17169487368162864</v>
      </c>
      <c r="J10" s="304"/>
      <c r="K10" s="549">
        <v>3</v>
      </c>
      <c r="L10" s="550"/>
      <c r="M10" s="550"/>
      <c r="N10" s="550"/>
      <c r="O10" s="551"/>
      <c r="P10" s="552"/>
      <c r="Q10" s="553"/>
      <c r="R10" s="554"/>
    </row>
    <row r="11" spans="1:18" ht="15" customHeight="1">
      <c r="A11" s="548">
        <v>7</v>
      </c>
      <c r="B11" s="304">
        <v>3</v>
      </c>
      <c r="C11" s="537" t="s">
        <v>307</v>
      </c>
      <c r="D11" s="304">
        <v>1968</v>
      </c>
      <c r="E11" s="538">
        <v>0.7979166666666666</v>
      </c>
      <c r="F11" s="304" t="s">
        <v>16</v>
      </c>
      <c r="G11" s="539">
        <v>8</v>
      </c>
      <c r="H11" s="540" t="s">
        <v>38</v>
      </c>
      <c r="I11" s="309">
        <f t="shared" si="0"/>
        <v>0.17614054451802794</v>
      </c>
      <c r="J11" s="304" t="s">
        <v>383</v>
      </c>
      <c r="K11" s="555"/>
      <c r="L11" s="556"/>
      <c r="M11" s="556">
        <v>3</v>
      </c>
      <c r="N11" s="556"/>
      <c r="O11" s="557"/>
      <c r="P11" s="558"/>
      <c r="Q11" s="559"/>
      <c r="R11" s="560"/>
    </row>
    <row r="12" spans="1:18" ht="15" customHeight="1">
      <c r="A12" s="548">
        <v>8</v>
      </c>
      <c r="B12" s="304">
        <v>2</v>
      </c>
      <c r="C12" s="537" t="s">
        <v>283</v>
      </c>
      <c r="D12" s="304">
        <v>1972</v>
      </c>
      <c r="E12" s="538">
        <v>0.8048611111111111</v>
      </c>
      <c r="F12" s="304" t="s">
        <v>11</v>
      </c>
      <c r="G12" s="539">
        <v>9</v>
      </c>
      <c r="H12" s="540" t="s">
        <v>58</v>
      </c>
      <c r="I12" s="309">
        <f t="shared" si="0"/>
        <v>0.17767353446161394</v>
      </c>
      <c r="J12" s="304"/>
      <c r="K12" s="555"/>
      <c r="L12" s="556">
        <v>2</v>
      </c>
      <c r="M12" s="556"/>
      <c r="N12" s="556"/>
      <c r="O12" s="557"/>
      <c r="P12" s="558"/>
      <c r="Q12" s="559"/>
      <c r="R12" s="560"/>
    </row>
    <row r="13" spans="1:18" ht="15" customHeight="1">
      <c r="A13" s="548">
        <v>9</v>
      </c>
      <c r="B13" s="304">
        <v>3</v>
      </c>
      <c r="C13" s="561" t="s">
        <v>370</v>
      </c>
      <c r="D13" s="315">
        <v>1976</v>
      </c>
      <c r="E13" s="538">
        <v>0.8173611111111111</v>
      </c>
      <c r="F13" s="315" t="s">
        <v>11</v>
      </c>
      <c r="G13" s="539">
        <v>8</v>
      </c>
      <c r="H13" s="562" t="s">
        <v>24</v>
      </c>
      <c r="I13" s="309">
        <f t="shared" si="0"/>
        <v>0.18043291636006867</v>
      </c>
      <c r="J13" s="304"/>
      <c r="K13" s="555"/>
      <c r="L13" s="556">
        <v>3</v>
      </c>
      <c r="M13" s="556"/>
      <c r="N13" s="556"/>
      <c r="O13" s="557"/>
      <c r="P13" s="558"/>
      <c r="Q13" s="559"/>
      <c r="R13" s="560"/>
    </row>
    <row r="14" spans="1:18" ht="15" customHeight="1">
      <c r="A14" s="548">
        <v>10</v>
      </c>
      <c r="B14" s="304">
        <v>1</v>
      </c>
      <c r="C14" s="537" t="s">
        <v>299</v>
      </c>
      <c r="D14" s="304">
        <v>1947</v>
      </c>
      <c r="E14" s="538">
        <v>0.8520833333333333</v>
      </c>
      <c r="F14" s="304" t="s">
        <v>32</v>
      </c>
      <c r="G14" s="539">
        <v>10</v>
      </c>
      <c r="H14" s="540" t="s">
        <v>38</v>
      </c>
      <c r="I14" s="309">
        <f t="shared" si="0"/>
        <v>0.1880978660779985</v>
      </c>
      <c r="J14" s="304"/>
      <c r="K14" s="555"/>
      <c r="L14" s="556"/>
      <c r="M14" s="556"/>
      <c r="N14" s="556"/>
      <c r="O14" s="557">
        <v>1</v>
      </c>
      <c r="P14" s="558"/>
      <c r="Q14" s="559"/>
      <c r="R14" s="560"/>
    </row>
    <row r="15" spans="1:18" ht="15" customHeight="1">
      <c r="A15" s="548">
        <v>11</v>
      </c>
      <c r="B15" s="304">
        <v>1</v>
      </c>
      <c r="C15" s="563" t="s">
        <v>291</v>
      </c>
      <c r="D15" s="304">
        <v>1949</v>
      </c>
      <c r="E15" s="538">
        <v>0.8777777777777778</v>
      </c>
      <c r="F15" s="304" t="s">
        <v>40</v>
      </c>
      <c r="G15" s="539">
        <v>10</v>
      </c>
      <c r="H15" s="540" t="s">
        <v>38</v>
      </c>
      <c r="I15" s="309">
        <f t="shared" si="0"/>
        <v>0.1937699288692666</v>
      </c>
      <c r="J15" s="304"/>
      <c r="K15" s="555"/>
      <c r="L15" s="556"/>
      <c r="M15" s="556"/>
      <c r="N15" s="556">
        <v>1</v>
      </c>
      <c r="O15" s="557"/>
      <c r="P15" s="558"/>
      <c r="Q15" s="559"/>
      <c r="R15" s="560"/>
    </row>
    <row r="16" spans="1:18" ht="15" customHeight="1">
      <c r="A16" s="548">
        <v>12</v>
      </c>
      <c r="B16" s="304">
        <v>4</v>
      </c>
      <c r="C16" s="537" t="s">
        <v>287</v>
      </c>
      <c r="D16" s="304">
        <v>1973</v>
      </c>
      <c r="E16" s="538">
        <v>0.8847222222222223</v>
      </c>
      <c r="F16" s="304" t="s">
        <v>11</v>
      </c>
      <c r="G16" s="539">
        <v>7</v>
      </c>
      <c r="H16" s="540" t="s">
        <v>22</v>
      </c>
      <c r="I16" s="309">
        <f t="shared" si="0"/>
        <v>0.19530291881285258</v>
      </c>
      <c r="J16" s="304"/>
      <c r="K16" s="564"/>
      <c r="L16" s="556">
        <v>4</v>
      </c>
      <c r="M16" s="556"/>
      <c r="N16" s="556"/>
      <c r="O16" s="557"/>
      <c r="P16" s="558"/>
      <c r="Q16" s="559"/>
      <c r="R16" s="560"/>
    </row>
    <row r="17" spans="1:18" ht="15" customHeight="1">
      <c r="A17" s="548">
        <v>13</v>
      </c>
      <c r="B17" s="304">
        <v>4</v>
      </c>
      <c r="C17" s="561" t="s">
        <v>297</v>
      </c>
      <c r="D17" s="315">
        <v>1967</v>
      </c>
      <c r="E17" s="538">
        <v>0.8881944444444444</v>
      </c>
      <c r="F17" s="315" t="s">
        <v>16</v>
      </c>
      <c r="G17" s="539">
        <v>7</v>
      </c>
      <c r="H17" s="562" t="s">
        <v>24</v>
      </c>
      <c r="I17" s="309">
        <f t="shared" si="0"/>
        <v>0.19606941378464554</v>
      </c>
      <c r="J17" s="304"/>
      <c r="K17" s="564"/>
      <c r="L17" s="556"/>
      <c r="M17" s="556">
        <v>4</v>
      </c>
      <c r="N17" s="556"/>
      <c r="O17" s="557"/>
      <c r="P17" s="558"/>
      <c r="Q17" s="559"/>
      <c r="R17" s="560"/>
    </row>
    <row r="18" spans="1:18" ht="15" customHeight="1">
      <c r="A18" s="548">
        <v>14</v>
      </c>
      <c r="B18" s="304">
        <v>5</v>
      </c>
      <c r="C18" s="563" t="s">
        <v>361</v>
      </c>
      <c r="D18" s="304">
        <v>1960</v>
      </c>
      <c r="E18" s="538">
        <v>0.90625</v>
      </c>
      <c r="F18" s="304" t="s">
        <v>16</v>
      </c>
      <c r="G18" s="539">
        <v>6</v>
      </c>
      <c r="H18" s="540" t="s">
        <v>73</v>
      </c>
      <c r="I18" s="309">
        <f t="shared" si="0"/>
        <v>0.2000551876379691</v>
      </c>
      <c r="J18" s="304"/>
      <c r="K18" s="564"/>
      <c r="L18" s="556"/>
      <c r="M18" s="556">
        <v>5</v>
      </c>
      <c r="N18" s="556"/>
      <c r="O18" s="557"/>
      <c r="P18" s="558"/>
      <c r="Q18" s="559"/>
      <c r="R18" s="560"/>
    </row>
    <row r="19" spans="1:18" ht="15" customHeight="1">
      <c r="A19" s="548">
        <v>15</v>
      </c>
      <c r="B19" s="304">
        <v>2</v>
      </c>
      <c r="C19" s="561" t="s">
        <v>396</v>
      </c>
      <c r="D19" s="315">
        <v>1950</v>
      </c>
      <c r="E19" s="538">
        <v>0.9111111111111111</v>
      </c>
      <c r="F19" s="315" t="s">
        <v>40</v>
      </c>
      <c r="G19" s="539">
        <v>9</v>
      </c>
      <c r="H19" s="565"/>
      <c r="I19" s="309">
        <f t="shared" si="0"/>
        <v>0.20112828059847926</v>
      </c>
      <c r="J19" s="304"/>
      <c r="K19" s="564"/>
      <c r="L19" s="556"/>
      <c r="M19" s="556"/>
      <c r="N19" s="556">
        <v>2</v>
      </c>
      <c r="O19" s="557"/>
      <c r="P19" s="558"/>
      <c r="Q19" s="559"/>
      <c r="R19" s="560"/>
    </row>
    <row r="20" spans="1:18" ht="15" customHeight="1">
      <c r="A20" s="548">
        <v>16</v>
      </c>
      <c r="B20" s="304">
        <v>6</v>
      </c>
      <c r="C20" s="561" t="s">
        <v>351</v>
      </c>
      <c r="D20" s="315">
        <v>1965</v>
      </c>
      <c r="E20" s="538">
        <v>0.9229166666666666</v>
      </c>
      <c r="F20" s="315" t="s">
        <v>16</v>
      </c>
      <c r="G20" s="539">
        <v>5</v>
      </c>
      <c r="H20" s="562"/>
      <c r="I20" s="309">
        <f t="shared" si="0"/>
        <v>0.2037343635025754</v>
      </c>
      <c r="J20" s="304"/>
      <c r="K20" s="564"/>
      <c r="L20" s="556"/>
      <c r="M20" s="556">
        <v>6</v>
      </c>
      <c r="N20" s="556"/>
      <c r="O20" s="557"/>
      <c r="P20" s="558"/>
      <c r="Q20" s="559"/>
      <c r="R20" s="560"/>
    </row>
    <row r="21" spans="1:18" ht="15" customHeight="1">
      <c r="A21" s="548">
        <v>17</v>
      </c>
      <c r="B21" s="304">
        <v>2</v>
      </c>
      <c r="C21" s="561" t="s">
        <v>309</v>
      </c>
      <c r="D21" s="304">
        <v>1945</v>
      </c>
      <c r="E21" s="538">
        <v>0.9277777777777777</v>
      </c>
      <c r="F21" s="304" t="s">
        <v>32</v>
      </c>
      <c r="G21" s="539">
        <v>9</v>
      </c>
      <c r="H21" s="540" t="s">
        <v>22</v>
      </c>
      <c r="I21" s="309">
        <f t="shared" si="0"/>
        <v>0.20480745646308557</v>
      </c>
      <c r="J21" s="304"/>
      <c r="K21" s="564"/>
      <c r="L21" s="556"/>
      <c r="M21" s="556"/>
      <c r="N21" s="556"/>
      <c r="O21" s="557">
        <v>2</v>
      </c>
      <c r="P21" s="558"/>
      <c r="Q21" s="559"/>
      <c r="R21" s="560"/>
    </row>
    <row r="22" spans="1:18" ht="15" customHeight="1">
      <c r="A22" s="548">
        <v>18</v>
      </c>
      <c r="B22" s="304">
        <v>1</v>
      </c>
      <c r="C22" s="563" t="s">
        <v>292</v>
      </c>
      <c r="D22" s="304">
        <v>1986</v>
      </c>
      <c r="E22" s="538">
        <v>0.9340277777777778</v>
      </c>
      <c r="F22" s="304" t="s">
        <v>45</v>
      </c>
      <c r="G22" s="539">
        <v>10</v>
      </c>
      <c r="H22" s="540" t="s">
        <v>24</v>
      </c>
      <c r="I22" s="309">
        <f t="shared" si="0"/>
        <v>0.20618714741231298</v>
      </c>
      <c r="J22" s="304"/>
      <c r="K22" s="564"/>
      <c r="L22" s="556"/>
      <c r="M22" s="556"/>
      <c r="N22" s="556"/>
      <c r="O22" s="557"/>
      <c r="P22" s="558">
        <v>1</v>
      </c>
      <c r="Q22" s="559"/>
      <c r="R22" s="560"/>
    </row>
    <row r="23" spans="1:18" ht="15" customHeight="1">
      <c r="A23" s="548">
        <v>19</v>
      </c>
      <c r="B23" s="304">
        <v>4</v>
      </c>
      <c r="C23" s="537" t="s">
        <v>304</v>
      </c>
      <c r="D23" s="304">
        <v>1977</v>
      </c>
      <c r="E23" s="538">
        <v>0.9368055555555556</v>
      </c>
      <c r="F23" s="304" t="s">
        <v>11</v>
      </c>
      <c r="G23" s="539">
        <v>6</v>
      </c>
      <c r="H23" s="540"/>
      <c r="I23" s="309">
        <f t="shared" si="0"/>
        <v>0.20680034338974734</v>
      </c>
      <c r="J23" s="304"/>
      <c r="K23" s="549"/>
      <c r="L23" s="550">
        <v>5</v>
      </c>
      <c r="M23" s="550"/>
      <c r="N23" s="550"/>
      <c r="O23" s="551"/>
      <c r="P23" s="552"/>
      <c r="Q23" s="553"/>
      <c r="R23" s="554"/>
    </row>
    <row r="24" spans="1:18" ht="15" customHeight="1">
      <c r="A24" s="548">
        <v>20</v>
      </c>
      <c r="B24" s="304">
        <v>5</v>
      </c>
      <c r="C24" s="563" t="s">
        <v>322</v>
      </c>
      <c r="D24" s="304">
        <v>1977</v>
      </c>
      <c r="E24" s="538">
        <v>0.9395833333333333</v>
      </c>
      <c r="F24" s="304" t="s">
        <v>11</v>
      </c>
      <c r="G24" s="539">
        <v>5</v>
      </c>
      <c r="H24" s="540" t="s">
        <v>73</v>
      </c>
      <c r="I24" s="309">
        <f t="shared" si="0"/>
        <v>0.20741353936718174</v>
      </c>
      <c r="J24" s="304" t="s">
        <v>247</v>
      </c>
      <c r="K24" s="564"/>
      <c r="L24" s="556">
        <v>6</v>
      </c>
      <c r="M24" s="556"/>
      <c r="N24" s="556"/>
      <c r="O24" s="557"/>
      <c r="P24" s="558"/>
      <c r="Q24" s="559"/>
      <c r="R24" s="560"/>
    </row>
    <row r="25" spans="1:18" ht="15" customHeight="1">
      <c r="A25" s="548">
        <v>21</v>
      </c>
      <c r="B25" s="304">
        <v>6</v>
      </c>
      <c r="C25" s="563" t="s">
        <v>385</v>
      </c>
      <c r="D25" s="304">
        <v>1975</v>
      </c>
      <c r="E25" s="538">
        <v>0.94375</v>
      </c>
      <c r="F25" s="304" t="s">
        <v>11</v>
      </c>
      <c r="G25" s="539">
        <v>4</v>
      </c>
      <c r="H25" s="540"/>
      <c r="I25" s="309">
        <f t="shared" si="0"/>
        <v>0.20833333333333331</v>
      </c>
      <c r="J25" s="304"/>
      <c r="K25" s="564"/>
      <c r="L25" s="556">
        <v>7</v>
      </c>
      <c r="M25" s="556"/>
      <c r="N25" s="556"/>
      <c r="O25" s="557"/>
      <c r="P25" s="558"/>
      <c r="Q25" s="559"/>
      <c r="R25" s="560"/>
    </row>
    <row r="26" spans="1:18" ht="15" customHeight="1">
      <c r="A26" s="548">
        <v>22</v>
      </c>
      <c r="B26" s="304">
        <v>3</v>
      </c>
      <c r="C26" s="537" t="s">
        <v>305</v>
      </c>
      <c r="D26" s="304">
        <v>1948</v>
      </c>
      <c r="E26" s="538">
        <v>0.9458333333333333</v>
      </c>
      <c r="F26" s="304" t="s">
        <v>32</v>
      </c>
      <c r="G26" s="539">
        <v>8</v>
      </c>
      <c r="H26" s="540" t="s">
        <v>38</v>
      </c>
      <c r="I26" s="309">
        <f t="shared" si="0"/>
        <v>0.20879323031640912</v>
      </c>
      <c r="J26" s="304" t="s">
        <v>397</v>
      </c>
      <c r="K26" s="564"/>
      <c r="L26" s="556"/>
      <c r="M26" s="556"/>
      <c r="N26" s="556"/>
      <c r="O26" s="557">
        <v>3</v>
      </c>
      <c r="P26" s="558"/>
      <c r="Q26" s="559"/>
      <c r="R26" s="560"/>
    </row>
    <row r="27" spans="1:18" ht="15" customHeight="1">
      <c r="A27" s="548">
        <v>23</v>
      </c>
      <c r="B27" s="304">
        <v>3</v>
      </c>
      <c r="C27" s="537" t="s">
        <v>311</v>
      </c>
      <c r="D27" s="304">
        <v>1948</v>
      </c>
      <c r="E27" s="538">
        <v>0.9604166666666667</v>
      </c>
      <c r="F27" s="304" t="s">
        <v>32</v>
      </c>
      <c r="G27" s="539">
        <v>7</v>
      </c>
      <c r="H27" s="540" t="s">
        <v>22</v>
      </c>
      <c r="I27" s="309">
        <f t="shared" si="0"/>
        <v>0.21201250919793965</v>
      </c>
      <c r="J27" s="304" t="s">
        <v>397</v>
      </c>
      <c r="K27" s="564"/>
      <c r="L27" s="556"/>
      <c r="M27" s="556"/>
      <c r="N27" s="556"/>
      <c r="O27" s="557">
        <v>4</v>
      </c>
      <c r="P27" s="558"/>
      <c r="Q27" s="559"/>
      <c r="R27" s="560"/>
    </row>
    <row r="28" spans="1:18" ht="15" customHeight="1">
      <c r="A28" s="548">
        <v>24</v>
      </c>
      <c r="B28" s="304">
        <v>4</v>
      </c>
      <c r="C28" s="563" t="s">
        <v>313</v>
      </c>
      <c r="D28" s="304">
        <v>1949</v>
      </c>
      <c r="E28" s="566" t="s">
        <v>191</v>
      </c>
      <c r="F28" s="304" t="s">
        <v>40</v>
      </c>
      <c r="G28" s="539">
        <v>8</v>
      </c>
      <c r="H28" s="540" t="s">
        <v>38</v>
      </c>
      <c r="I28" s="309"/>
      <c r="J28" s="304"/>
      <c r="K28" s="564"/>
      <c r="L28" s="556"/>
      <c r="M28" s="556"/>
      <c r="N28" s="556">
        <v>3</v>
      </c>
      <c r="O28" s="557"/>
      <c r="P28" s="558"/>
      <c r="Q28" s="559"/>
      <c r="R28" s="560"/>
    </row>
    <row r="29" spans="1:18" ht="15" customHeight="1">
      <c r="A29" s="548">
        <v>25</v>
      </c>
      <c r="B29" s="304">
        <v>7</v>
      </c>
      <c r="C29" s="537" t="s">
        <v>358</v>
      </c>
      <c r="D29" s="304">
        <v>1973</v>
      </c>
      <c r="E29" s="566" t="s">
        <v>182</v>
      </c>
      <c r="F29" s="304" t="s">
        <v>11</v>
      </c>
      <c r="G29" s="539">
        <v>3</v>
      </c>
      <c r="H29" s="540" t="s">
        <v>38</v>
      </c>
      <c r="I29" s="309"/>
      <c r="J29" s="304"/>
      <c r="K29" s="564"/>
      <c r="L29" s="556">
        <v>8</v>
      </c>
      <c r="M29" s="556"/>
      <c r="N29" s="556"/>
      <c r="O29" s="557"/>
      <c r="P29" s="558"/>
      <c r="Q29" s="559"/>
      <c r="R29" s="560"/>
    </row>
    <row r="30" spans="1:18" ht="15" customHeight="1">
      <c r="A30" s="548">
        <v>26</v>
      </c>
      <c r="B30" s="304">
        <v>7</v>
      </c>
      <c r="C30" s="561" t="s">
        <v>398</v>
      </c>
      <c r="D30" s="315">
        <v>1968</v>
      </c>
      <c r="E30" s="566" t="s">
        <v>105</v>
      </c>
      <c r="F30" s="315" t="s">
        <v>16</v>
      </c>
      <c r="G30" s="539">
        <v>4</v>
      </c>
      <c r="H30" s="565" t="s">
        <v>30</v>
      </c>
      <c r="I30" s="309"/>
      <c r="J30" s="304" t="s">
        <v>383</v>
      </c>
      <c r="K30" s="564"/>
      <c r="L30" s="556"/>
      <c r="M30" s="556">
        <v>7</v>
      </c>
      <c r="N30" s="556"/>
      <c r="O30" s="557"/>
      <c r="P30" s="558"/>
      <c r="Q30" s="559"/>
      <c r="R30" s="560"/>
    </row>
    <row r="31" spans="1:18" ht="15" customHeight="1">
      <c r="A31" s="548">
        <v>27</v>
      </c>
      <c r="B31" s="304">
        <v>2</v>
      </c>
      <c r="C31" s="537" t="s">
        <v>386</v>
      </c>
      <c r="D31" s="304">
        <v>1986</v>
      </c>
      <c r="E31" s="566" t="s">
        <v>204</v>
      </c>
      <c r="F31" s="304" t="s">
        <v>45</v>
      </c>
      <c r="G31" s="539">
        <v>9</v>
      </c>
      <c r="H31" s="540" t="s">
        <v>73</v>
      </c>
      <c r="I31" s="309"/>
      <c r="J31" s="304" t="s">
        <v>247</v>
      </c>
      <c r="K31" s="564"/>
      <c r="L31" s="556"/>
      <c r="M31" s="556"/>
      <c r="N31" s="556"/>
      <c r="O31" s="557"/>
      <c r="P31" s="558">
        <v>2</v>
      </c>
      <c r="Q31" s="559"/>
      <c r="R31" s="560"/>
    </row>
    <row r="32" spans="1:18" ht="15" customHeight="1">
      <c r="A32" s="548">
        <v>28</v>
      </c>
      <c r="B32" s="304">
        <v>5</v>
      </c>
      <c r="C32" s="561" t="s">
        <v>312</v>
      </c>
      <c r="D32" s="315">
        <v>1949</v>
      </c>
      <c r="E32" s="566" t="s">
        <v>189</v>
      </c>
      <c r="F32" s="315" t="s">
        <v>40</v>
      </c>
      <c r="G32" s="539">
        <v>7</v>
      </c>
      <c r="H32" s="565" t="s">
        <v>24</v>
      </c>
      <c r="I32" s="309"/>
      <c r="J32" s="304"/>
      <c r="K32" s="564"/>
      <c r="L32" s="556"/>
      <c r="M32" s="556"/>
      <c r="N32" s="556">
        <v>4</v>
      </c>
      <c r="O32" s="557"/>
      <c r="P32" s="558"/>
      <c r="Q32" s="559"/>
      <c r="R32" s="560"/>
    </row>
    <row r="33" spans="1:18" ht="15" customHeight="1">
      <c r="A33" s="548">
        <v>29</v>
      </c>
      <c r="B33" s="304">
        <v>6</v>
      </c>
      <c r="C33" s="537" t="s">
        <v>320</v>
      </c>
      <c r="D33" s="304">
        <v>1953</v>
      </c>
      <c r="E33" s="566" t="s">
        <v>192</v>
      </c>
      <c r="F33" s="304" t="s">
        <v>40</v>
      </c>
      <c r="G33" s="539">
        <v>6</v>
      </c>
      <c r="H33" s="540" t="s">
        <v>38</v>
      </c>
      <c r="I33" s="309"/>
      <c r="J33" s="304"/>
      <c r="K33" s="564"/>
      <c r="L33" s="556"/>
      <c r="M33" s="556"/>
      <c r="N33" s="556">
        <v>5</v>
      </c>
      <c r="O33" s="557"/>
      <c r="P33" s="558"/>
      <c r="Q33" s="559"/>
      <c r="R33" s="560"/>
    </row>
    <row r="34" spans="1:18" ht="15" customHeight="1">
      <c r="A34" s="548">
        <v>30</v>
      </c>
      <c r="B34" s="304">
        <v>4</v>
      </c>
      <c r="C34" s="537" t="s">
        <v>318</v>
      </c>
      <c r="D34" s="304">
        <v>1945</v>
      </c>
      <c r="E34" s="566" t="s">
        <v>201</v>
      </c>
      <c r="F34" s="304" t="s">
        <v>32</v>
      </c>
      <c r="G34" s="539">
        <v>6</v>
      </c>
      <c r="H34" s="540" t="s">
        <v>38</v>
      </c>
      <c r="I34" s="309"/>
      <c r="J34" s="304"/>
      <c r="K34" s="564"/>
      <c r="L34" s="556"/>
      <c r="M34" s="556"/>
      <c r="N34" s="556"/>
      <c r="O34" s="557">
        <v>5</v>
      </c>
      <c r="P34" s="558"/>
      <c r="Q34" s="559"/>
      <c r="R34" s="560"/>
    </row>
    <row r="35" spans="1:18" ht="15" customHeight="1">
      <c r="A35" s="548">
        <v>31</v>
      </c>
      <c r="B35" s="304">
        <v>1</v>
      </c>
      <c r="C35" s="537" t="s">
        <v>326</v>
      </c>
      <c r="D35" s="304">
        <v>1996</v>
      </c>
      <c r="E35" s="566" t="s">
        <v>399</v>
      </c>
      <c r="F35" s="304" t="s">
        <v>69</v>
      </c>
      <c r="G35" s="539" t="s">
        <v>156</v>
      </c>
      <c r="H35" s="540" t="s">
        <v>24</v>
      </c>
      <c r="I35" s="309"/>
      <c r="J35" s="304"/>
      <c r="K35" s="564"/>
      <c r="L35" s="556"/>
      <c r="M35" s="556"/>
      <c r="N35" s="556"/>
      <c r="O35" s="557"/>
      <c r="P35" s="558"/>
      <c r="Q35" s="559"/>
      <c r="R35" s="560">
        <v>1</v>
      </c>
    </row>
    <row r="36" spans="1:18" ht="15" customHeight="1">
      <c r="A36" s="548">
        <v>32</v>
      </c>
      <c r="B36" s="304">
        <v>1</v>
      </c>
      <c r="C36" s="537" t="s">
        <v>330</v>
      </c>
      <c r="D36" s="304">
        <v>1948</v>
      </c>
      <c r="E36" s="566" t="s">
        <v>218</v>
      </c>
      <c r="F36" s="304" t="s">
        <v>90</v>
      </c>
      <c r="G36" s="539">
        <v>10</v>
      </c>
      <c r="H36" s="540" t="s">
        <v>24</v>
      </c>
      <c r="I36" s="309"/>
      <c r="J36" s="304"/>
      <c r="K36" s="564"/>
      <c r="L36" s="556"/>
      <c r="M36" s="556"/>
      <c r="N36" s="556"/>
      <c r="O36" s="557"/>
      <c r="P36" s="558"/>
      <c r="Q36" s="559">
        <v>1</v>
      </c>
      <c r="R36" s="560"/>
    </row>
    <row r="37" spans="1:18" ht="15" customHeight="1">
      <c r="A37" s="567">
        <v>33</v>
      </c>
      <c r="B37" s="462">
        <v>2</v>
      </c>
      <c r="C37" s="568" t="s">
        <v>334</v>
      </c>
      <c r="D37" s="462">
        <v>1972</v>
      </c>
      <c r="E37" s="569" t="s">
        <v>391</v>
      </c>
      <c r="F37" s="462" t="s">
        <v>90</v>
      </c>
      <c r="G37" s="570">
        <v>9</v>
      </c>
      <c r="H37" s="571" t="s">
        <v>24</v>
      </c>
      <c r="I37" s="467"/>
      <c r="J37" s="462"/>
      <c r="K37" s="572"/>
      <c r="L37" s="573"/>
      <c r="M37" s="573"/>
      <c r="N37" s="573"/>
      <c r="O37" s="574"/>
      <c r="P37" s="575"/>
      <c r="Q37" s="576">
        <v>2</v>
      </c>
      <c r="R37" s="577"/>
    </row>
    <row r="39" spans="1:10" ht="12.75">
      <c r="A39" s="709" t="s">
        <v>392</v>
      </c>
      <c r="B39" s="709"/>
      <c r="C39" s="709"/>
      <c r="D39" s="709"/>
      <c r="E39" s="709"/>
      <c r="F39" s="709"/>
      <c r="G39" s="709"/>
      <c r="H39" s="709"/>
      <c r="I39" s="709"/>
      <c r="J39" s="709"/>
    </row>
    <row r="40" spans="1:10" ht="15">
      <c r="A40" s="710" t="s">
        <v>400</v>
      </c>
      <c r="B40" s="710"/>
      <c r="C40" s="710"/>
      <c r="D40" s="710"/>
      <c r="E40" s="710"/>
      <c r="F40" s="710"/>
      <c r="G40" s="710"/>
      <c r="H40" s="710"/>
      <c r="I40" s="710"/>
      <c r="J40" s="710"/>
    </row>
    <row r="42" spans="1:10" ht="12.75">
      <c r="A42" s="705" t="s">
        <v>380</v>
      </c>
      <c r="B42" s="705"/>
      <c r="C42" s="705"/>
      <c r="D42" s="705"/>
      <c r="E42" s="705"/>
      <c r="F42" s="705"/>
      <c r="G42" s="705"/>
      <c r="H42" s="705"/>
      <c r="I42" s="705"/>
      <c r="J42" s="705"/>
    </row>
    <row r="67" ht="12.75">
      <c r="B67" s="297"/>
    </row>
    <row r="68" ht="12.75">
      <c r="B68" s="297"/>
    </row>
    <row r="69" ht="12.75">
      <c r="B69" s="297"/>
    </row>
    <row r="70" ht="12.75">
      <c r="B70" s="297"/>
    </row>
    <row r="71" ht="12.75">
      <c r="B71" s="297"/>
    </row>
    <row r="72" ht="12.75">
      <c r="B72" s="297"/>
    </row>
    <row r="73" ht="12.75">
      <c r="B73" s="297"/>
    </row>
    <row r="74" ht="12.75">
      <c r="B74" s="297"/>
    </row>
    <row r="75" ht="12.75">
      <c r="B75" s="297"/>
    </row>
    <row r="76" ht="12.75">
      <c r="B76" s="297"/>
    </row>
    <row r="77" ht="12.75">
      <c r="B77" s="297"/>
    </row>
    <row r="78" ht="12.75">
      <c r="B78" s="297"/>
    </row>
    <row r="79" ht="12.75">
      <c r="B79" s="297"/>
    </row>
    <row r="80" ht="12.75">
      <c r="B80" s="297"/>
    </row>
    <row r="81" ht="12.75">
      <c r="B81" s="297"/>
    </row>
    <row r="82" ht="12.75">
      <c r="B82" s="297"/>
    </row>
  </sheetData>
  <sheetProtection/>
  <autoFilter ref="A4:R37"/>
  <mergeCells count="17">
    <mergeCell ref="A39:J39"/>
    <mergeCell ref="A40:J40"/>
    <mergeCell ref="A42:J42"/>
    <mergeCell ref="R1:R3"/>
    <mergeCell ref="A2:H2"/>
    <mergeCell ref="K2:K3"/>
    <mergeCell ref="L2:L3"/>
    <mergeCell ref="M2:M3"/>
    <mergeCell ref="N2:N3"/>
    <mergeCell ref="O2:O3"/>
    <mergeCell ref="P2:P3"/>
    <mergeCell ref="Q2:Q3"/>
    <mergeCell ref="A3:H3"/>
    <mergeCell ref="A1:H1"/>
    <mergeCell ref="I1:J3"/>
    <mergeCell ref="K1:O1"/>
    <mergeCell ref="P1:Q1"/>
  </mergeCells>
  <printOptions/>
  <pageMargins left="0.39375" right="0.39375" top="0.5902777777777778" bottom="0.9840277777777778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selection activeCell="Z15" sqref="Z15"/>
    </sheetView>
  </sheetViews>
  <sheetFormatPr defaultColWidth="9.00390625" defaultRowHeight="12.75"/>
  <cols>
    <col min="1" max="1" width="6.125" style="583" customWidth="1"/>
    <col min="2" max="2" width="20.375" style="583" customWidth="1"/>
    <col min="3" max="20" width="2.75390625" style="583" customWidth="1"/>
    <col min="21" max="21" width="5.875" style="583" customWidth="1"/>
    <col min="22" max="22" width="5.00390625" style="583" customWidth="1"/>
    <col min="23" max="23" width="1.12109375" style="583" customWidth="1"/>
    <col min="24" max="24" width="2.875" style="583" customWidth="1"/>
    <col min="25" max="16384" width="9.125" style="583" customWidth="1"/>
  </cols>
  <sheetData>
    <row r="1" spans="1:24" ht="27.75" customHeight="1">
      <c r="A1" s="713" t="s">
        <v>401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/>
      <c r="Q1" s="713"/>
      <c r="R1" s="713"/>
      <c r="S1" s="713"/>
      <c r="T1" s="713"/>
      <c r="U1" s="713"/>
      <c r="V1" s="713"/>
      <c r="W1" s="713"/>
      <c r="X1" s="713"/>
    </row>
    <row r="2" spans="1:24" ht="27.75" customHeight="1">
      <c r="A2" s="584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</row>
    <row r="3" spans="1:22" ht="31.5" customHeight="1">
      <c r="A3" s="585" t="s">
        <v>1</v>
      </c>
      <c r="B3" s="585" t="s">
        <v>5</v>
      </c>
      <c r="C3" s="586">
        <v>1991</v>
      </c>
      <c r="D3" s="586">
        <v>1992</v>
      </c>
      <c r="E3" s="586">
        <v>1993</v>
      </c>
      <c r="F3" s="586">
        <v>1994</v>
      </c>
      <c r="G3" s="586">
        <v>1995</v>
      </c>
      <c r="H3" s="586">
        <v>1996</v>
      </c>
      <c r="I3" s="586">
        <v>1997</v>
      </c>
      <c r="J3" s="586">
        <v>1998</v>
      </c>
      <c r="K3" s="586">
        <v>1999</v>
      </c>
      <c r="L3" s="586">
        <v>2000</v>
      </c>
      <c r="M3" s="586">
        <v>2001</v>
      </c>
      <c r="N3" s="586">
        <v>2002</v>
      </c>
      <c r="O3" s="586">
        <v>2003</v>
      </c>
      <c r="P3" s="586">
        <v>2004</v>
      </c>
      <c r="Q3" s="586">
        <v>2005</v>
      </c>
      <c r="R3" s="586">
        <v>2006</v>
      </c>
      <c r="S3" s="586">
        <v>2007</v>
      </c>
      <c r="T3" s="586">
        <v>2008</v>
      </c>
      <c r="U3" s="585" t="s">
        <v>402</v>
      </c>
      <c r="V3" s="587" t="s">
        <v>403</v>
      </c>
    </row>
    <row r="4" spans="1:22" ht="15.75" customHeight="1">
      <c r="A4" s="588" t="s">
        <v>404</v>
      </c>
      <c r="B4" s="589" t="s">
        <v>358</v>
      </c>
      <c r="C4" s="590"/>
      <c r="D4" s="591"/>
      <c r="E4" s="591"/>
      <c r="F4" s="591"/>
      <c r="G4" s="591">
        <v>4</v>
      </c>
      <c r="H4" s="591">
        <v>2</v>
      </c>
      <c r="I4" s="591">
        <v>6</v>
      </c>
      <c r="J4" s="591">
        <v>2</v>
      </c>
      <c r="K4" s="591">
        <v>3</v>
      </c>
      <c r="L4" s="591">
        <v>12</v>
      </c>
      <c r="M4" s="591">
        <v>9</v>
      </c>
      <c r="N4" s="591">
        <v>6</v>
      </c>
      <c r="O4" s="591">
        <v>3</v>
      </c>
      <c r="P4" s="591">
        <v>1</v>
      </c>
      <c r="Q4" s="591"/>
      <c r="R4" s="591"/>
      <c r="S4" s="591"/>
      <c r="T4" s="592"/>
      <c r="U4" s="593">
        <f aca="true" t="shared" si="0" ref="U4:U37">SUM(C4:T4)</f>
        <v>48</v>
      </c>
      <c r="V4" s="594">
        <f aca="true" t="shared" si="1" ref="V4:V21">SUM(COUNTIF(C4:T4,"&gt;-1"))</f>
        <v>10</v>
      </c>
    </row>
    <row r="5" spans="1:22" ht="15.75" customHeight="1">
      <c r="A5" s="595" t="s">
        <v>405</v>
      </c>
      <c r="B5" s="596" t="s">
        <v>272</v>
      </c>
      <c r="C5" s="597"/>
      <c r="D5" s="598"/>
      <c r="E5" s="598"/>
      <c r="F5" s="598"/>
      <c r="G5" s="598"/>
      <c r="H5" s="598"/>
      <c r="I5" s="598"/>
      <c r="J5" s="598"/>
      <c r="K5" s="598"/>
      <c r="L5" s="598"/>
      <c r="M5" s="598"/>
      <c r="N5" s="598">
        <v>5</v>
      </c>
      <c r="O5" s="598">
        <v>2</v>
      </c>
      <c r="P5" s="598">
        <v>8</v>
      </c>
      <c r="Q5" s="598">
        <v>5</v>
      </c>
      <c r="R5" s="598">
        <v>4</v>
      </c>
      <c r="S5" s="598">
        <v>5</v>
      </c>
      <c r="T5" s="599">
        <v>3</v>
      </c>
      <c r="U5" s="600">
        <f t="shared" si="0"/>
        <v>32</v>
      </c>
      <c r="V5" s="601">
        <f t="shared" si="1"/>
        <v>7</v>
      </c>
    </row>
    <row r="6" spans="1:22" ht="15.75" customHeight="1">
      <c r="A6" s="595" t="s">
        <v>406</v>
      </c>
      <c r="B6" s="596" t="s">
        <v>407</v>
      </c>
      <c r="C6" s="597"/>
      <c r="D6" s="598"/>
      <c r="E6" s="598"/>
      <c r="F6" s="598"/>
      <c r="G6" s="598">
        <v>5</v>
      </c>
      <c r="H6" s="598">
        <v>1</v>
      </c>
      <c r="I6" s="598">
        <v>4</v>
      </c>
      <c r="J6" s="598">
        <v>6</v>
      </c>
      <c r="K6" s="598">
        <v>3</v>
      </c>
      <c r="L6" s="598">
        <v>2</v>
      </c>
      <c r="M6" s="598"/>
      <c r="N6" s="598"/>
      <c r="O6" s="598"/>
      <c r="P6" s="598"/>
      <c r="Q6" s="598"/>
      <c r="R6" s="598"/>
      <c r="S6" s="598"/>
      <c r="T6" s="599"/>
      <c r="U6" s="600">
        <f t="shared" si="0"/>
        <v>21</v>
      </c>
      <c r="V6" s="601">
        <f t="shared" si="1"/>
        <v>6</v>
      </c>
    </row>
    <row r="7" spans="1:22" ht="15.75" customHeight="1">
      <c r="A7" s="595" t="s">
        <v>408</v>
      </c>
      <c r="B7" s="596" t="s">
        <v>409</v>
      </c>
      <c r="C7" s="597"/>
      <c r="D7" s="598"/>
      <c r="E7" s="598"/>
      <c r="F7" s="598"/>
      <c r="G7" s="598"/>
      <c r="H7" s="598"/>
      <c r="I7" s="598">
        <v>1</v>
      </c>
      <c r="J7" s="598">
        <v>1</v>
      </c>
      <c r="K7" s="598"/>
      <c r="L7" s="598"/>
      <c r="M7" s="598"/>
      <c r="N7" s="598"/>
      <c r="O7" s="598">
        <v>1</v>
      </c>
      <c r="P7" s="598">
        <v>1</v>
      </c>
      <c r="Q7" s="598">
        <v>7</v>
      </c>
      <c r="R7" s="598">
        <v>3</v>
      </c>
      <c r="S7" s="598">
        <v>2</v>
      </c>
      <c r="T7" s="599"/>
      <c r="U7" s="600">
        <f t="shared" si="0"/>
        <v>16</v>
      </c>
      <c r="V7" s="601">
        <f t="shared" si="1"/>
        <v>7</v>
      </c>
    </row>
    <row r="8" spans="1:22" ht="15.75" customHeight="1">
      <c r="A8" s="595" t="s">
        <v>410</v>
      </c>
      <c r="B8" s="596" t="s">
        <v>348</v>
      </c>
      <c r="C8" s="597"/>
      <c r="D8" s="598"/>
      <c r="E8" s="598"/>
      <c r="F8" s="598"/>
      <c r="G8" s="598"/>
      <c r="H8" s="598"/>
      <c r="I8" s="598"/>
      <c r="J8" s="598"/>
      <c r="K8" s="598">
        <v>3</v>
      </c>
      <c r="L8" s="598"/>
      <c r="M8" s="598">
        <v>1</v>
      </c>
      <c r="N8" s="598">
        <v>1</v>
      </c>
      <c r="O8" s="598">
        <v>4</v>
      </c>
      <c r="P8" s="598">
        <v>3</v>
      </c>
      <c r="Q8" s="598">
        <v>2</v>
      </c>
      <c r="R8" s="598"/>
      <c r="S8" s="598"/>
      <c r="T8" s="599"/>
      <c r="U8" s="600">
        <f t="shared" si="0"/>
        <v>14</v>
      </c>
      <c r="V8" s="601">
        <f t="shared" si="1"/>
        <v>6</v>
      </c>
    </row>
    <row r="9" spans="1:22" ht="15.75" customHeight="1">
      <c r="A9" s="595" t="s">
        <v>411</v>
      </c>
      <c r="B9" s="596" t="s">
        <v>412</v>
      </c>
      <c r="C9" s="597">
        <v>5</v>
      </c>
      <c r="D9" s="598">
        <v>3</v>
      </c>
      <c r="E9" s="598">
        <v>3</v>
      </c>
      <c r="F9" s="598"/>
      <c r="G9" s="598"/>
      <c r="H9" s="598"/>
      <c r="I9" s="598"/>
      <c r="J9" s="598"/>
      <c r="K9" s="598"/>
      <c r="L9" s="598"/>
      <c r="M9" s="598"/>
      <c r="N9" s="598"/>
      <c r="O9" s="598"/>
      <c r="P9" s="598"/>
      <c r="Q9" s="598"/>
      <c r="R9" s="598"/>
      <c r="S9" s="598"/>
      <c r="T9" s="599"/>
      <c r="U9" s="600">
        <f t="shared" si="0"/>
        <v>11</v>
      </c>
      <c r="V9" s="601">
        <f t="shared" si="1"/>
        <v>3</v>
      </c>
    </row>
    <row r="10" spans="1:22" ht="15.75" customHeight="1">
      <c r="A10" s="595"/>
      <c r="B10" s="596" t="s">
        <v>413</v>
      </c>
      <c r="C10" s="597"/>
      <c r="D10" s="598"/>
      <c r="E10" s="598"/>
      <c r="F10" s="598"/>
      <c r="G10" s="598"/>
      <c r="H10" s="598"/>
      <c r="I10" s="598"/>
      <c r="J10" s="598">
        <v>6</v>
      </c>
      <c r="K10" s="598">
        <v>3</v>
      </c>
      <c r="L10" s="598"/>
      <c r="M10" s="598">
        <v>1</v>
      </c>
      <c r="N10" s="598"/>
      <c r="O10" s="598">
        <v>1</v>
      </c>
      <c r="P10" s="598"/>
      <c r="Q10" s="598"/>
      <c r="R10" s="598"/>
      <c r="S10" s="598"/>
      <c r="T10" s="599"/>
      <c r="U10" s="600">
        <f t="shared" si="0"/>
        <v>11</v>
      </c>
      <c r="V10" s="601">
        <f t="shared" si="1"/>
        <v>4</v>
      </c>
    </row>
    <row r="11" spans="1:22" ht="15.75" customHeight="1">
      <c r="A11" s="595"/>
      <c r="B11" s="596" t="s">
        <v>347</v>
      </c>
      <c r="C11" s="597"/>
      <c r="D11" s="598"/>
      <c r="E11" s="598"/>
      <c r="F11" s="598"/>
      <c r="G11" s="598"/>
      <c r="H11" s="598"/>
      <c r="I11" s="598"/>
      <c r="J11" s="598"/>
      <c r="K11" s="598"/>
      <c r="L11" s="598"/>
      <c r="M11" s="598">
        <v>1</v>
      </c>
      <c r="N11" s="598">
        <v>2</v>
      </c>
      <c r="O11" s="598"/>
      <c r="P11" s="598"/>
      <c r="Q11" s="598"/>
      <c r="R11" s="598">
        <v>6</v>
      </c>
      <c r="S11" s="598">
        <v>2</v>
      </c>
      <c r="T11" s="599"/>
      <c r="U11" s="600">
        <f t="shared" si="0"/>
        <v>11</v>
      </c>
      <c r="V11" s="601">
        <f t="shared" si="1"/>
        <v>4</v>
      </c>
    </row>
    <row r="12" spans="1:22" ht="15.75" customHeight="1">
      <c r="A12" s="595" t="s">
        <v>414</v>
      </c>
      <c r="B12" s="596" t="s">
        <v>305</v>
      </c>
      <c r="C12" s="597">
        <v>4</v>
      </c>
      <c r="D12" s="598">
        <v>3</v>
      </c>
      <c r="E12" s="598"/>
      <c r="F12" s="598"/>
      <c r="G12" s="598"/>
      <c r="H12" s="598">
        <v>2</v>
      </c>
      <c r="I12" s="598"/>
      <c r="J12" s="598"/>
      <c r="K12" s="598"/>
      <c r="L12" s="598"/>
      <c r="M12" s="598"/>
      <c r="N12" s="598"/>
      <c r="O12" s="598"/>
      <c r="P12" s="598"/>
      <c r="Q12" s="598"/>
      <c r="R12" s="598"/>
      <c r="S12" s="598"/>
      <c r="T12" s="599"/>
      <c r="U12" s="600">
        <f t="shared" si="0"/>
        <v>9</v>
      </c>
      <c r="V12" s="601">
        <f t="shared" si="1"/>
        <v>3</v>
      </c>
    </row>
    <row r="13" spans="1:22" ht="15.75" customHeight="1">
      <c r="A13" s="595"/>
      <c r="B13" s="596" t="s">
        <v>307</v>
      </c>
      <c r="C13" s="597">
        <v>1</v>
      </c>
      <c r="D13" s="598">
        <v>3</v>
      </c>
      <c r="E13" s="598"/>
      <c r="F13" s="598">
        <v>2</v>
      </c>
      <c r="G13" s="598">
        <v>1</v>
      </c>
      <c r="H13" s="598">
        <v>1</v>
      </c>
      <c r="I13" s="598"/>
      <c r="J13" s="598"/>
      <c r="K13" s="598"/>
      <c r="L13" s="598"/>
      <c r="M13" s="598"/>
      <c r="N13" s="598">
        <v>1</v>
      </c>
      <c r="O13" s="598"/>
      <c r="P13" s="598"/>
      <c r="Q13" s="598"/>
      <c r="R13" s="598"/>
      <c r="S13" s="598"/>
      <c r="T13" s="599"/>
      <c r="U13" s="600">
        <f t="shared" si="0"/>
        <v>9</v>
      </c>
      <c r="V13" s="601">
        <f t="shared" si="1"/>
        <v>6</v>
      </c>
    </row>
    <row r="14" spans="1:22" ht="15.75" customHeight="1">
      <c r="A14" s="595" t="s">
        <v>415</v>
      </c>
      <c r="B14" s="596" t="s">
        <v>416</v>
      </c>
      <c r="C14" s="597"/>
      <c r="D14" s="598"/>
      <c r="E14" s="598">
        <v>7</v>
      </c>
      <c r="F14" s="598">
        <v>1</v>
      </c>
      <c r="G14" s="598"/>
      <c r="H14" s="598"/>
      <c r="I14" s="598"/>
      <c r="J14" s="598"/>
      <c r="K14" s="598"/>
      <c r="L14" s="598"/>
      <c r="M14" s="598"/>
      <c r="N14" s="598"/>
      <c r="O14" s="598"/>
      <c r="P14" s="598"/>
      <c r="Q14" s="598"/>
      <c r="R14" s="598"/>
      <c r="S14" s="598"/>
      <c r="T14" s="599"/>
      <c r="U14" s="600">
        <f t="shared" si="0"/>
        <v>8</v>
      </c>
      <c r="V14" s="601">
        <f t="shared" si="1"/>
        <v>2</v>
      </c>
    </row>
    <row r="15" spans="1:22" ht="15.75" customHeight="1">
      <c r="A15" s="595" t="s">
        <v>417</v>
      </c>
      <c r="B15" s="596" t="s">
        <v>350</v>
      </c>
      <c r="C15" s="597"/>
      <c r="D15" s="598"/>
      <c r="E15" s="598"/>
      <c r="F15" s="598">
        <v>2</v>
      </c>
      <c r="G15" s="598">
        <v>2</v>
      </c>
      <c r="H15" s="598">
        <v>2</v>
      </c>
      <c r="I15" s="598">
        <v>1</v>
      </c>
      <c r="J15" s="598"/>
      <c r="K15" s="598"/>
      <c r="L15" s="598"/>
      <c r="M15" s="598"/>
      <c r="N15" s="598"/>
      <c r="O15" s="598"/>
      <c r="P15" s="598"/>
      <c r="Q15" s="598"/>
      <c r="R15" s="598"/>
      <c r="S15" s="598"/>
      <c r="T15" s="599"/>
      <c r="U15" s="600">
        <f t="shared" si="0"/>
        <v>7</v>
      </c>
      <c r="V15" s="601">
        <f t="shared" si="1"/>
        <v>4</v>
      </c>
    </row>
    <row r="16" spans="1:22" ht="15.75" customHeight="1">
      <c r="A16" s="595"/>
      <c r="B16" s="596" t="s">
        <v>418</v>
      </c>
      <c r="C16" s="597"/>
      <c r="D16" s="598"/>
      <c r="E16" s="598"/>
      <c r="F16" s="598"/>
      <c r="G16" s="598"/>
      <c r="H16" s="598">
        <v>1</v>
      </c>
      <c r="I16" s="598">
        <v>2</v>
      </c>
      <c r="J16" s="598"/>
      <c r="K16" s="598">
        <v>1</v>
      </c>
      <c r="L16" s="598">
        <v>2</v>
      </c>
      <c r="M16" s="598">
        <v>1</v>
      </c>
      <c r="N16" s="598"/>
      <c r="O16" s="598"/>
      <c r="P16" s="598"/>
      <c r="Q16" s="598"/>
      <c r="R16" s="598"/>
      <c r="S16" s="598"/>
      <c r="T16" s="599"/>
      <c r="U16" s="600">
        <f t="shared" si="0"/>
        <v>7</v>
      </c>
      <c r="V16" s="601">
        <f t="shared" si="1"/>
        <v>5</v>
      </c>
    </row>
    <row r="17" spans="1:22" ht="15.75" customHeight="1">
      <c r="A17" s="595" t="s">
        <v>419</v>
      </c>
      <c r="B17" s="596" t="s">
        <v>276</v>
      </c>
      <c r="C17" s="597"/>
      <c r="D17" s="598"/>
      <c r="E17" s="598"/>
      <c r="F17" s="598">
        <v>1</v>
      </c>
      <c r="G17" s="598"/>
      <c r="H17" s="598"/>
      <c r="I17" s="598"/>
      <c r="J17" s="598"/>
      <c r="K17" s="598">
        <v>1</v>
      </c>
      <c r="L17" s="598"/>
      <c r="M17" s="598">
        <v>1</v>
      </c>
      <c r="N17" s="598"/>
      <c r="O17" s="598"/>
      <c r="P17" s="598"/>
      <c r="Q17" s="598"/>
      <c r="R17" s="598">
        <v>1</v>
      </c>
      <c r="S17" s="598"/>
      <c r="T17" s="599">
        <v>1</v>
      </c>
      <c r="U17" s="600">
        <f t="shared" si="0"/>
        <v>5</v>
      </c>
      <c r="V17" s="601">
        <f t="shared" si="1"/>
        <v>5</v>
      </c>
    </row>
    <row r="18" spans="1:22" ht="15.75" customHeight="1">
      <c r="A18" s="595" t="s">
        <v>420</v>
      </c>
      <c r="B18" s="596" t="s">
        <v>421</v>
      </c>
      <c r="C18" s="597"/>
      <c r="D18" s="598"/>
      <c r="E18" s="598"/>
      <c r="F18" s="598"/>
      <c r="G18" s="598"/>
      <c r="H18" s="598">
        <v>3</v>
      </c>
      <c r="I18" s="598">
        <v>1</v>
      </c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9"/>
      <c r="U18" s="600">
        <f t="shared" si="0"/>
        <v>4</v>
      </c>
      <c r="V18" s="601">
        <f t="shared" si="1"/>
        <v>2</v>
      </c>
    </row>
    <row r="19" spans="1:22" ht="15.75" customHeight="1">
      <c r="A19" s="595"/>
      <c r="B19" s="596" t="s">
        <v>277</v>
      </c>
      <c r="C19" s="597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>
        <v>3</v>
      </c>
      <c r="T19" s="599">
        <v>1</v>
      </c>
      <c r="U19" s="600">
        <f t="shared" si="0"/>
        <v>4</v>
      </c>
      <c r="V19" s="601">
        <f t="shared" si="1"/>
        <v>2</v>
      </c>
    </row>
    <row r="20" spans="1:22" ht="15.75" customHeight="1">
      <c r="A20" s="595" t="s">
        <v>422</v>
      </c>
      <c r="B20" s="596" t="s">
        <v>423</v>
      </c>
      <c r="C20" s="597"/>
      <c r="D20" s="598"/>
      <c r="E20" s="598"/>
      <c r="F20" s="598"/>
      <c r="G20" s="598"/>
      <c r="H20" s="598"/>
      <c r="I20" s="598"/>
      <c r="J20" s="598"/>
      <c r="K20" s="598"/>
      <c r="L20" s="598"/>
      <c r="M20" s="598">
        <v>1</v>
      </c>
      <c r="N20" s="598"/>
      <c r="O20" s="598">
        <v>1</v>
      </c>
      <c r="P20" s="598">
        <v>1</v>
      </c>
      <c r="Q20" s="598"/>
      <c r="R20" s="598"/>
      <c r="S20" s="598"/>
      <c r="T20" s="599"/>
      <c r="U20" s="600">
        <f t="shared" si="0"/>
        <v>3</v>
      </c>
      <c r="V20" s="601">
        <f t="shared" si="1"/>
        <v>3</v>
      </c>
    </row>
    <row r="21" spans="1:22" ht="15.75" customHeight="1">
      <c r="A21" s="595"/>
      <c r="B21" s="596" t="s">
        <v>278</v>
      </c>
      <c r="C21" s="597"/>
      <c r="D21" s="598"/>
      <c r="E21" s="598"/>
      <c r="F21" s="598"/>
      <c r="G21" s="598"/>
      <c r="H21" s="598"/>
      <c r="I21" s="598"/>
      <c r="J21" s="598"/>
      <c r="K21" s="598"/>
      <c r="L21" s="598"/>
      <c r="M21" s="598"/>
      <c r="N21" s="598"/>
      <c r="O21" s="598"/>
      <c r="P21" s="598"/>
      <c r="Q21" s="598"/>
      <c r="R21" s="598"/>
      <c r="S21" s="598">
        <v>2</v>
      </c>
      <c r="T21" s="599">
        <v>1</v>
      </c>
      <c r="U21" s="600">
        <f t="shared" si="0"/>
        <v>3</v>
      </c>
      <c r="V21" s="601">
        <f t="shared" si="1"/>
        <v>2</v>
      </c>
    </row>
    <row r="22" spans="1:22" ht="15.75" customHeight="1">
      <c r="A22" s="595"/>
      <c r="B22" s="596" t="s">
        <v>275</v>
      </c>
      <c r="C22" s="597"/>
      <c r="D22" s="598"/>
      <c r="E22" s="598"/>
      <c r="F22" s="598"/>
      <c r="G22" s="598"/>
      <c r="H22" s="598"/>
      <c r="I22" s="598"/>
      <c r="J22" s="598"/>
      <c r="K22" s="598"/>
      <c r="L22" s="598"/>
      <c r="M22" s="598"/>
      <c r="N22" s="598"/>
      <c r="O22" s="598"/>
      <c r="P22" s="598"/>
      <c r="Q22" s="598"/>
      <c r="R22" s="598"/>
      <c r="S22" s="598"/>
      <c r="T22" s="599">
        <v>3</v>
      </c>
      <c r="U22" s="600">
        <f t="shared" si="0"/>
        <v>3</v>
      </c>
      <c r="V22" s="601">
        <v>1</v>
      </c>
    </row>
    <row r="23" spans="1:22" ht="15.75" customHeight="1">
      <c r="A23" s="595" t="s">
        <v>424</v>
      </c>
      <c r="B23" s="596" t="s">
        <v>425</v>
      </c>
      <c r="C23" s="597">
        <v>1</v>
      </c>
      <c r="D23" s="598">
        <v>1</v>
      </c>
      <c r="E23" s="598"/>
      <c r="F23" s="598"/>
      <c r="G23" s="598"/>
      <c r="H23" s="598"/>
      <c r="I23" s="598"/>
      <c r="J23" s="598"/>
      <c r="K23" s="598"/>
      <c r="L23" s="598"/>
      <c r="M23" s="598"/>
      <c r="N23" s="598"/>
      <c r="O23" s="598"/>
      <c r="P23" s="598"/>
      <c r="Q23" s="598"/>
      <c r="R23" s="598"/>
      <c r="S23" s="598"/>
      <c r="T23" s="599"/>
      <c r="U23" s="600">
        <f t="shared" si="0"/>
        <v>2</v>
      </c>
      <c r="V23" s="601">
        <f aca="true" t="shared" si="2" ref="V23:V36">SUM(COUNTIF(C23:T23,"&gt;-1"))</f>
        <v>2</v>
      </c>
    </row>
    <row r="24" spans="1:22" ht="15.75" customHeight="1">
      <c r="A24" s="595"/>
      <c r="B24" s="596" t="s">
        <v>426</v>
      </c>
      <c r="C24" s="597"/>
      <c r="D24" s="598"/>
      <c r="E24" s="598">
        <v>1</v>
      </c>
      <c r="F24" s="598">
        <v>1</v>
      </c>
      <c r="G24" s="598"/>
      <c r="H24" s="598"/>
      <c r="I24" s="598"/>
      <c r="J24" s="598"/>
      <c r="K24" s="598"/>
      <c r="L24" s="598"/>
      <c r="M24" s="598"/>
      <c r="N24" s="598"/>
      <c r="O24" s="598"/>
      <c r="P24" s="598"/>
      <c r="Q24" s="598"/>
      <c r="R24" s="598"/>
      <c r="S24" s="598"/>
      <c r="T24" s="599"/>
      <c r="U24" s="600">
        <f t="shared" si="0"/>
        <v>2</v>
      </c>
      <c r="V24" s="601">
        <f t="shared" si="2"/>
        <v>2</v>
      </c>
    </row>
    <row r="25" spans="1:22" ht="15.75" customHeight="1">
      <c r="A25" s="595"/>
      <c r="B25" s="596" t="s">
        <v>427</v>
      </c>
      <c r="C25" s="597"/>
      <c r="D25" s="598"/>
      <c r="E25" s="598"/>
      <c r="F25" s="598">
        <v>2</v>
      </c>
      <c r="G25" s="598"/>
      <c r="H25" s="598"/>
      <c r="I25" s="598"/>
      <c r="J25" s="598"/>
      <c r="K25" s="598"/>
      <c r="L25" s="598"/>
      <c r="M25" s="598"/>
      <c r="N25" s="598"/>
      <c r="O25" s="598"/>
      <c r="P25" s="598"/>
      <c r="Q25" s="598"/>
      <c r="R25" s="598"/>
      <c r="S25" s="598"/>
      <c r="T25" s="599"/>
      <c r="U25" s="600">
        <f t="shared" si="0"/>
        <v>2</v>
      </c>
      <c r="V25" s="601">
        <f t="shared" si="2"/>
        <v>1</v>
      </c>
    </row>
    <row r="26" spans="1:22" ht="15.75" customHeight="1">
      <c r="A26" s="595"/>
      <c r="B26" s="596" t="s">
        <v>428</v>
      </c>
      <c r="C26" s="597"/>
      <c r="D26" s="598"/>
      <c r="E26" s="598"/>
      <c r="F26" s="598"/>
      <c r="G26" s="598"/>
      <c r="H26" s="598"/>
      <c r="I26" s="598"/>
      <c r="J26" s="598"/>
      <c r="K26" s="598"/>
      <c r="L26" s="598"/>
      <c r="M26" s="598"/>
      <c r="N26" s="598"/>
      <c r="O26" s="598">
        <v>2</v>
      </c>
      <c r="P26" s="598"/>
      <c r="Q26" s="598"/>
      <c r="R26" s="598"/>
      <c r="S26" s="598"/>
      <c r="T26" s="599"/>
      <c r="U26" s="600">
        <f t="shared" si="0"/>
        <v>2</v>
      </c>
      <c r="V26" s="601">
        <f t="shared" si="2"/>
        <v>1</v>
      </c>
    </row>
    <row r="27" spans="1:22" ht="15.75" customHeight="1">
      <c r="A27" s="595"/>
      <c r="B27" s="596" t="s">
        <v>280</v>
      </c>
      <c r="C27" s="597"/>
      <c r="D27" s="598"/>
      <c r="E27" s="598"/>
      <c r="F27" s="598"/>
      <c r="G27" s="598"/>
      <c r="H27" s="598"/>
      <c r="I27" s="598"/>
      <c r="J27" s="598"/>
      <c r="K27" s="598"/>
      <c r="L27" s="598"/>
      <c r="M27" s="598"/>
      <c r="N27" s="598"/>
      <c r="O27" s="598">
        <v>1</v>
      </c>
      <c r="P27" s="598">
        <v>1</v>
      </c>
      <c r="Q27" s="598"/>
      <c r="R27" s="598"/>
      <c r="S27" s="598"/>
      <c r="T27" s="599"/>
      <c r="U27" s="600">
        <f t="shared" si="0"/>
        <v>2</v>
      </c>
      <c r="V27" s="601">
        <f t="shared" si="2"/>
        <v>2</v>
      </c>
    </row>
    <row r="28" spans="1:22" ht="15.75" customHeight="1">
      <c r="A28" s="595"/>
      <c r="B28" s="596" t="s">
        <v>429</v>
      </c>
      <c r="C28" s="597"/>
      <c r="D28" s="598"/>
      <c r="E28" s="598"/>
      <c r="F28" s="598"/>
      <c r="G28" s="598"/>
      <c r="H28" s="598"/>
      <c r="I28" s="598"/>
      <c r="J28" s="598"/>
      <c r="K28" s="598"/>
      <c r="L28" s="598"/>
      <c r="M28" s="598"/>
      <c r="N28" s="598"/>
      <c r="O28" s="598"/>
      <c r="P28" s="598"/>
      <c r="Q28" s="598">
        <v>1</v>
      </c>
      <c r="R28" s="598">
        <v>1</v>
      </c>
      <c r="S28" s="598"/>
      <c r="T28" s="599"/>
      <c r="U28" s="600">
        <f t="shared" si="0"/>
        <v>2</v>
      </c>
      <c r="V28" s="601">
        <f t="shared" si="2"/>
        <v>2</v>
      </c>
    </row>
    <row r="29" spans="1:22" ht="15.75" customHeight="1">
      <c r="A29" s="595" t="s">
        <v>430</v>
      </c>
      <c r="B29" s="596" t="s">
        <v>431</v>
      </c>
      <c r="C29" s="597">
        <v>1</v>
      </c>
      <c r="D29" s="598"/>
      <c r="E29" s="598"/>
      <c r="F29" s="598"/>
      <c r="G29" s="598"/>
      <c r="H29" s="598"/>
      <c r="I29" s="598"/>
      <c r="J29" s="598"/>
      <c r="K29" s="598"/>
      <c r="L29" s="598"/>
      <c r="M29" s="598"/>
      <c r="N29" s="598"/>
      <c r="O29" s="598"/>
      <c r="P29" s="598"/>
      <c r="Q29" s="598"/>
      <c r="R29" s="598"/>
      <c r="S29" s="598"/>
      <c r="T29" s="599"/>
      <c r="U29" s="600">
        <f t="shared" si="0"/>
        <v>1</v>
      </c>
      <c r="V29" s="601">
        <f t="shared" si="2"/>
        <v>1</v>
      </c>
    </row>
    <row r="30" spans="1:22" ht="15.75" customHeight="1">
      <c r="A30" s="595"/>
      <c r="B30" s="596" t="s">
        <v>432</v>
      </c>
      <c r="C30" s="597"/>
      <c r="D30" s="598">
        <v>1</v>
      </c>
      <c r="E30" s="598"/>
      <c r="F30" s="598"/>
      <c r="G30" s="598"/>
      <c r="H30" s="598"/>
      <c r="I30" s="598"/>
      <c r="J30" s="598"/>
      <c r="K30" s="598"/>
      <c r="L30" s="598"/>
      <c r="M30" s="598"/>
      <c r="N30" s="598"/>
      <c r="O30" s="598"/>
      <c r="P30" s="598"/>
      <c r="Q30" s="598"/>
      <c r="R30" s="598"/>
      <c r="S30" s="598"/>
      <c r="T30" s="599"/>
      <c r="U30" s="600">
        <f t="shared" si="0"/>
        <v>1</v>
      </c>
      <c r="V30" s="601">
        <f t="shared" si="2"/>
        <v>1</v>
      </c>
    </row>
    <row r="31" spans="1:22" ht="15.75" customHeight="1">
      <c r="A31" s="595"/>
      <c r="B31" s="596" t="s">
        <v>385</v>
      </c>
      <c r="C31" s="597"/>
      <c r="D31" s="598"/>
      <c r="E31" s="598">
        <v>1</v>
      </c>
      <c r="F31" s="598"/>
      <c r="G31" s="598"/>
      <c r="H31" s="598"/>
      <c r="I31" s="598"/>
      <c r="J31" s="598"/>
      <c r="K31" s="598"/>
      <c r="L31" s="598"/>
      <c r="M31" s="598"/>
      <c r="N31" s="598"/>
      <c r="O31" s="598"/>
      <c r="P31" s="598"/>
      <c r="Q31" s="598"/>
      <c r="R31" s="598"/>
      <c r="S31" s="598"/>
      <c r="T31" s="599"/>
      <c r="U31" s="600">
        <f t="shared" si="0"/>
        <v>1</v>
      </c>
      <c r="V31" s="601">
        <f t="shared" si="2"/>
        <v>1</v>
      </c>
    </row>
    <row r="32" spans="1:22" ht="15.75" customHeight="1">
      <c r="A32" s="595"/>
      <c r="B32" s="596" t="s">
        <v>433</v>
      </c>
      <c r="C32" s="597"/>
      <c r="D32" s="598"/>
      <c r="E32" s="598"/>
      <c r="F32" s="598">
        <v>1</v>
      </c>
      <c r="G32" s="598"/>
      <c r="H32" s="598"/>
      <c r="I32" s="598"/>
      <c r="J32" s="598"/>
      <c r="K32" s="598"/>
      <c r="L32" s="598"/>
      <c r="M32" s="598"/>
      <c r="N32" s="598"/>
      <c r="O32" s="598"/>
      <c r="P32" s="598"/>
      <c r="Q32" s="598"/>
      <c r="R32" s="598"/>
      <c r="S32" s="598"/>
      <c r="T32" s="599"/>
      <c r="U32" s="600">
        <f t="shared" si="0"/>
        <v>1</v>
      </c>
      <c r="V32" s="601">
        <f t="shared" si="2"/>
        <v>1</v>
      </c>
    </row>
    <row r="33" spans="1:22" ht="15.75" customHeight="1">
      <c r="A33" s="595"/>
      <c r="B33" s="596" t="s">
        <v>434</v>
      </c>
      <c r="C33" s="597"/>
      <c r="D33" s="598"/>
      <c r="E33" s="598"/>
      <c r="F33" s="598">
        <v>1</v>
      </c>
      <c r="G33" s="598"/>
      <c r="H33" s="598"/>
      <c r="I33" s="598"/>
      <c r="J33" s="598"/>
      <c r="K33" s="598"/>
      <c r="L33" s="598"/>
      <c r="M33" s="598"/>
      <c r="N33" s="598"/>
      <c r="O33" s="598"/>
      <c r="P33" s="598"/>
      <c r="Q33" s="598"/>
      <c r="R33" s="598"/>
      <c r="S33" s="598"/>
      <c r="T33" s="599"/>
      <c r="U33" s="600">
        <f t="shared" si="0"/>
        <v>1</v>
      </c>
      <c r="V33" s="601">
        <f t="shared" si="2"/>
        <v>1</v>
      </c>
    </row>
    <row r="34" spans="1:22" ht="15.75" customHeight="1">
      <c r="A34" s="595"/>
      <c r="B34" s="596" t="s">
        <v>435</v>
      </c>
      <c r="C34" s="597"/>
      <c r="D34" s="598"/>
      <c r="E34" s="598"/>
      <c r="F34" s="598"/>
      <c r="G34" s="598"/>
      <c r="H34" s="598"/>
      <c r="I34" s="598"/>
      <c r="J34" s="598"/>
      <c r="K34" s="598">
        <v>1</v>
      </c>
      <c r="L34" s="598"/>
      <c r="M34" s="598"/>
      <c r="N34" s="598"/>
      <c r="O34" s="598"/>
      <c r="P34" s="598"/>
      <c r="Q34" s="598"/>
      <c r="R34" s="598"/>
      <c r="S34" s="598"/>
      <c r="T34" s="599"/>
      <c r="U34" s="600">
        <f t="shared" si="0"/>
        <v>1</v>
      </c>
      <c r="V34" s="601">
        <f t="shared" si="2"/>
        <v>1</v>
      </c>
    </row>
    <row r="35" spans="1:22" ht="15.75" customHeight="1">
      <c r="A35" s="595"/>
      <c r="B35" s="602" t="s">
        <v>436</v>
      </c>
      <c r="C35" s="603"/>
      <c r="D35" s="604"/>
      <c r="E35" s="604"/>
      <c r="F35" s="604"/>
      <c r="G35" s="604"/>
      <c r="H35" s="604"/>
      <c r="I35" s="604"/>
      <c r="J35" s="604"/>
      <c r="K35" s="604"/>
      <c r="L35" s="604"/>
      <c r="M35" s="604"/>
      <c r="N35" s="604"/>
      <c r="O35" s="604"/>
      <c r="P35" s="604"/>
      <c r="Q35" s="604"/>
      <c r="R35" s="604"/>
      <c r="S35" s="604">
        <v>1</v>
      </c>
      <c r="T35" s="605"/>
      <c r="U35" s="600">
        <f t="shared" si="0"/>
        <v>1</v>
      </c>
      <c r="V35" s="606">
        <f t="shared" si="2"/>
        <v>1</v>
      </c>
    </row>
    <row r="36" spans="1:22" ht="15.75" customHeight="1">
      <c r="A36" s="595"/>
      <c r="B36" s="607" t="s">
        <v>273</v>
      </c>
      <c r="C36" s="608"/>
      <c r="D36" s="609"/>
      <c r="E36" s="609"/>
      <c r="F36" s="609"/>
      <c r="G36" s="609"/>
      <c r="H36" s="609"/>
      <c r="I36" s="609"/>
      <c r="J36" s="609"/>
      <c r="K36" s="609"/>
      <c r="L36" s="609"/>
      <c r="M36" s="609"/>
      <c r="N36" s="609"/>
      <c r="O36" s="609"/>
      <c r="P36" s="609"/>
      <c r="Q36" s="609"/>
      <c r="R36" s="609"/>
      <c r="S36" s="609"/>
      <c r="T36" s="610">
        <v>1</v>
      </c>
      <c r="U36" s="600">
        <f t="shared" si="0"/>
        <v>1</v>
      </c>
      <c r="V36" s="611">
        <f t="shared" si="2"/>
        <v>1</v>
      </c>
    </row>
    <row r="37" spans="1:22" ht="12.75">
      <c r="A37" s="612"/>
      <c r="B37" s="613" t="s">
        <v>437</v>
      </c>
      <c r="C37" s="614">
        <f aca="true" t="shared" si="3" ref="C37:K37">SUM(C4:C36)</f>
        <v>12</v>
      </c>
      <c r="D37" s="615">
        <f t="shared" si="3"/>
        <v>11</v>
      </c>
      <c r="E37" s="615">
        <f t="shared" si="3"/>
        <v>12</v>
      </c>
      <c r="F37" s="615">
        <f t="shared" si="3"/>
        <v>11</v>
      </c>
      <c r="G37" s="615">
        <f t="shared" si="3"/>
        <v>12</v>
      </c>
      <c r="H37" s="615">
        <f t="shared" si="3"/>
        <v>12</v>
      </c>
      <c r="I37" s="615">
        <f t="shared" si="3"/>
        <v>15</v>
      </c>
      <c r="J37" s="615">
        <f t="shared" si="3"/>
        <v>15</v>
      </c>
      <c r="K37" s="615">
        <f t="shared" si="3"/>
        <v>15</v>
      </c>
      <c r="L37" s="615">
        <f>SUM(L4:L36)-1</f>
        <v>15</v>
      </c>
      <c r="M37" s="615">
        <f aca="true" t="shared" si="4" ref="M37:T37">SUM(M4:M36)</f>
        <v>15</v>
      </c>
      <c r="N37" s="615">
        <f t="shared" si="4"/>
        <v>15</v>
      </c>
      <c r="O37" s="615">
        <f t="shared" si="4"/>
        <v>15</v>
      </c>
      <c r="P37" s="615">
        <f t="shared" si="4"/>
        <v>15</v>
      </c>
      <c r="Q37" s="615">
        <f t="shared" si="4"/>
        <v>15</v>
      </c>
      <c r="R37" s="615">
        <f t="shared" si="4"/>
        <v>15</v>
      </c>
      <c r="S37" s="615">
        <f t="shared" si="4"/>
        <v>15</v>
      </c>
      <c r="T37" s="616">
        <f t="shared" si="4"/>
        <v>10</v>
      </c>
      <c r="U37" s="617">
        <f t="shared" si="0"/>
        <v>245</v>
      </c>
      <c r="V37" s="618"/>
    </row>
    <row r="38" spans="1:22" ht="12.75">
      <c r="A38" s="714" t="s">
        <v>438</v>
      </c>
      <c r="B38" s="714"/>
      <c r="C38" s="619">
        <f aca="true" t="shared" si="5" ref="C38:T38">COUNTIF(C4:C36,"&gt;0")</f>
        <v>5</v>
      </c>
      <c r="D38" s="619">
        <f t="shared" si="5"/>
        <v>5</v>
      </c>
      <c r="E38" s="619">
        <f t="shared" si="5"/>
        <v>4</v>
      </c>
      <c r="F38" s="619">
        <f t="shared" si="5"/>
        <v>8</v>
      </c>
      <c r="G38" s="619">
        <f t="shared" si="5"/>
        <v>4</v>
      </c>
      <c r="H38" s="619">
        <f t="shared" si="5"/>
        <v>7</v>
      </c>
      <c r="I38" s="620">
        <f t="shared" si="5"/>
        <v>6</v>
      </c>
      <c r="J38" s="621">
        <f t="shared" si="5"/>
        <v>4</v>
      </c>
      <c r="K38" s="619">
        <f t="shared" si="5"/>
        <v>7</v>
      </c>
      <c r="L38" s="619">
        <f t="shared" si="5"/>
        <v>3</v>
      </c>
      <c r="M38" s="619">
        <f t="shared" si="5"/>
        <v>7</v>
      </c>
      <c r="N38" s="622">
        <f t="shared" si="5"/>
        <v>5</v>
      </c>
      <c r="O38" s="621">
        <f t="shared" si="5"/>
        <v>8</v>
      </c>
      <c r="P38" s="619">
        <f t="shared" si="5"/>
        <v>6</v>
      </c>
      <c r="Q38" s="619">
        <f t="shared" si="5"/>
        <v>4</v>
      </c>
      <c r="R38" s="619">
        <f t="shared" si="5"/>
        <v>5</v>
      </c>
      <c r="S38" s="619">
        <f t="shared" si="5"/>
        <v>6</v>
      </c>
      <c r="T38" s="622">
        <f t="shared" si="5"/>
        <v>6</v>
      </c>
      <c r="U38" s="623"/>
      <c r="V38" s="624"/>
    </row>
    <row r="39" spans="1:24" ht="12.75">
      <c r="A39" s="715" t="s">
        <v>439</v>
      </c>
      <c r="B39" s="715"/>
      <c r="C39" s="715"/>
      <c r="D39" s="715"/>
      <c r="E39" s="715"/>
      <c r="F39" s="715"/>
      <c r="G39" s="715"/>
      <c r="H39" s="715"/>
      <c r="I39" s="715"/>
      <c r="J39" s="715"/>
      <c r="K39" s="715"/>
      <c r="L39" s="715"/>
      <c r="M39" s="715"/>
      <c r="N39" s="715"/>
      <c r="O39" s="715"/>
      <c r="P39" s="715"/>
      <c r="Q39" s="715"/>
      <c r="R39" s="715"/>
      <c r="S39" s="715"/>
      <c r="T39" s="715"/>
      <c r="U39" s="715"/>
      <c r="V39" s="715"/>
      <c r="W39" s="715"/>
      <c r="X39" s="715"/>
    </row>
    <row r="40" spans="1:24" ht="13.5" customHeight="1">
      <c r="A40" s="625"/>
      <c r="B40" s="625"/>
      <c r="C40" s="625"/>
      <c r="D40" s="625"/>
      <c r="E40" s="625"/>
      <c r="F40" s="625"/>
      <c r="G40" s="625"/>
      <c r="H40" s="625"/>
      <c r="I40" s="625"/>
      <c r="J40" s="625"/>
      <c r="K40" s="625"/>
      <c r="L40" s="625"/>
      <c r="M40" s="625"/>
      <c r="N40" s="625"/>
      <c r="O40" s="625"/>
      <c r="P40" s="625"/>
      <c r="Q40" s="625"/>
      <c r="R40" s="625"/>
      <c r="S40" s="625"/>
      <c r="T40" s="625"/>
      <c r="U40" s="625"/>
      <c r="V40" s="626"/>
      <c r="W40" s="626"/>
      <c r="X40" s="626"/>
    </row>
    <row r="41" spans="1:24" ht="18">
      <c r="A41" s="716" t="s">
        <v>440</v>
      </c>
      <c r="B41" s="716"/>
      <c r="C41" s="716"/>
      <c r="D41" s="716"/>
      <c r="E41" s="716"/>
      <c r="F41" s="716"/>
      <c r="G41" s="716"/>
      <c r="H41" s="716"/>
      <c r="I41" s="716"/>
      <c r="J41" s="716"/>
      <c r="K41" s="716"/>
      <c r="L41" s="716"/>
      <c r="M41" s="716"/>
      <c r="N41" s="716"/>
      <c r="O41" s="716"/>
      <c r="P41" s="716"/>
      <c r="Q41" s="716"/>
      <c r="R41" s="716"/>
      <c r="S41" s="716"/>
      <c r="T41" s="716"/>
      <c r="U41" s="716"/>
      <c r="V41" s="716"/>
      <c r="W41" s="716"/>
      <c r="X41" s="716"/>
    </row>
    <row r="42" spans="1:24" s="632" customFormat="1" ht="12.75">
      <c r="A42" s="627"/>
      <c r="B42" s="628"/>
      <c r="C42" s="629"/>
      <c r="D42" s="629"/>
      <c r="E42" s="629"/>
      <c r="F42" s="629"/>
      <c r="G42" s="629"/>
      <c r="H42" s="629"/>
      <c r="I42" s="629"/>
      <c r="J42" s="629"/>
      <c r="K42" s="629"/>
      <c r="L42" s="629"/>
      <c r="M42" s="629"/>
      <c r="N42" s="629"/>
      <c r="O42" s="629"/>
      <c r="P42" s="629"/>
      <c r="Q42" s="629"/>
      <c r="R42" s="629"/>
      <c r="S42" s="629"/>
      <c r="T42" s="629"/>
      <c r="U42" s="629"/>
      <c r="V42" s="630"/>
      <c r="W42" s="630"/>
      <c r="X42" s="631"/>
    </row>
    <row r="43" spans="1:24" ht="12.75">
      <c r="A43" s="693" t="s">
        <v>441</v>
      </c>
      <c r="B43" s="693"/>
      <c r="C43" s="693"/>
      <c r="D43" s="693"/>
      <c r="E43" s="693"/>
      <c r="F43" s="693"/>
      <c r="G43" s="693"/>
      <c r="H43" s="693"/>
      <c r="I43" s="693"/>
      <c r="J43" s="693"/>
      <c r="K43" s="693"/>
      <c r="L43" s="693"/>
      <c r="M43" s="693"/>
      <c r="N43" s="693"/>
      <c r="O43" s="693"/>
      <c r="P43" s="693"/>
      <c r="Q43" s="693"/>
      <c r="R43" s="693"/>
      <c r="S43" s="693"/>
      <c r="T43" s="693"/>
      <c r="U43" s="693"/>
      <c r="V43" s="693"/>
      <c r="W43" s="693"/>
      <c r="X43" s="693"/>
    </row>
    <row r="44" spans="1:24" ht="6.75" customHeight="1">
      <c r="A44" s="633"/>
      <c r="B44" s="634"/>
      <c r="C44" s="634"/>
      <c r="D44" s="634"/>
      <c r="E44" s="634"/>
      <c r="F44" s="634"/>
      <c r="G44" s="634"/>
      <c r="H44" s="634"/>
      <c r="I44" s="634"/>
      <c r="J44" s="634"/>
      <c r="K44" s="634"/>
      <c r="L44" s="634"/>
      <c r="M44" s="634"/>
      <c r="N44" s="634"/>
      <c r="O44" s="634"/>
      <c r="P44" s="634"/>
      <c r="Q44" s="634"/>
      <c r="R44" s="634"/>
      <c r="S44" s="634"/>
      <c r="T44" s="634"/>
      <c r="U44" s="634"/>
      <c r="V44" s="634"/>
      <c r="W44" s="634"/>
      <c r="X44" s="635"/>
    </row>
    <row r="45" spans="1:24" ht="12.75">
      <c r="A45" s="693" t="s">
        <v>442</v>
      </c>
      <c r="B45" s="693"/>
      <c r="C45" s="693"/>
      <c r="D45" s="693"/>
      <c r="E45" s="693"/>
      <c r="F45" s="693"/>
      <c r="G45" s="693"/>
      <c r="H45" s="693"/>
      <c r="I45" s="693"/>
      <c r="J45" s="693"/>
      <c r="K45" s="693"/>
      <c r="L45" s="693"/>
      <c r="M45" s="693"/>
      <c r="N45" s="693"/>
      <c r="O45" s="693"/>
      <c r="P45" s="693"/>
      <c r="Q45" s="693"/>
      <c r="R45" s="693"/>
      <c r="S45" s="693"/>
      <c r="T45" s="693"/>
      <c r="U45" s="693"/>
      <c r="V45" s="693"/>
      <c r="W45" s="693"/>
      <c r="X45" s="693"/>
    </row>
    <row r="46" spans="1:24" ht="5.25" customHeight="1">
      <c r="A46" s="636"/>
      <c r="B46" s="637"/>
      <c r="C46" s="637"/>
      <c r="D46" s="637"/>
      <c r="E46" s="637"/>
      <c r="F46" s="637"/>
      <c r="G46" s="637"/>
      <c r="H46" s="637"/>
      <c r="I46" s="637"/>
      <c r="J46" s="637"/>
      <c r="K46" s="637"/>
      <c r="L46" s="637"/>
      <c r="M46" s="637"/>
      <c r="N46" s="637"/>
      <c r="O46" s="637"/>
      <c r="P46" s="637"/>
      <c r="Q46" s="637"/>
      <c r="R46" s="637"/>
      <c r="S46" s="637"/>
      <c r="T46" s="637"/>
      <c r="U46" s="637"/>
      <c r="V46" s="637"/>
      <c r="W46" s="637"/>
      <c r="X46" s="638"/>
    </row>
  </sheetData>
  <sheetProtection/>
  <mergeCells count="6">
    <mergeCell ref="A43:X43"/>
    <mergeCell ref="A45:X45"/>
    <mergeCell ref="A1:X1"/>
    <mergeCell ref="A38:B38"/>
    <mergeCell ref="A39:X39"/>
    <mergeCell ref="A41:X41"/>
  </mergeCells>
  <printOptions/>
  <pageMargins left="0.7875" right="0.7875" top="0.5902777777777778" bottom="0.5902777777777778" header="0.5118055555555556" footer="0.5118055555555556"/>
  <pageSetup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03"/>
  <sheetViews>
    <sheetView tabSelected="1" zoomScalePageLayoutView="0" workbookViewId="0" topLeftCell="A46">
      <selection activeCell="R52" sqref="R52"/>
    </sheetView>
  </sheetViews>
  <sheetFormatPr defaultColWidth="9.00390625" defaultRowHeight="12" customHeight="1"/>
  <cols>
    <col min="1" max="1" width="2.25390625" style="44" customWidth="1"/>
    <col min="2" max="2" width="2.75390625" style="44" customWidth="1"/>
    <col min="3" max="3" width="15.00390625" style="45" customWidth="1"/>
    <col min="4" max="4" width="4.625" style="46" customWidth="1"/>
    <col min="5" max="5" width="14.00390625" style="47" customWidth="1"/>
    <col min="6" max="6" width="6.25390625" style="48" customWidth="1"/>
    <col min="7" max="17" width="2.75390625" style="44" customWidth="1"/>
    <col min="18" max="19" width="2.75390625" style="46" customWidth="1"/>
    <col min="20" max="22" width="2.75390625" style="44" customWidth="1"/>
    <col min="23" max="23" width="7.00390625" style="46" customWidth="1"/>
    <col min="24" max="24" width="3.375" style="48" customWidth="1"/>
    <col min="25" max="35" width="4.75390625" style="49" customWidth="1"/>
    <col min="36" max="37" width="4.75390625" style="50" customWidth="1"/>
    <col min="38" max="39" width="4.75390625" style="49" customWidth="1"/>
    <col min="40" max="40" width="4.25390625" style="44" customWidth="1"/>
    <col min="41" max="16384" width="9.125" style="44" customWidth="1"/>
  </cols>
  <sheetData>
    <row r="1" spans="1:39" ht="12" customHeight="1">
      <c r="A1" s="51" t="s">
        <v>161</v>
      </c>
      <c r="B1" s="52" t="s">
        <v>2</v>
      </c>
      <c r="C1" s="53" t="s">
        <v>5</v>
      </c>
      <c r="D1" s="54" t="s">
        <v>162</v>
      </c>
      <c r="E1" s="55" t="s">
        <v>7</v>
      </c>
      <c r="F1" s="56">
        <v>2008</v>
      </c>
      <c r="G1" s="57">
        <v>1</v>
      </c>
      <c r="H1" s="58">
        <v>2</v>
      </c>
      <c r="I1" s="58">
        <v>3</v>
      </c>
      <c r="J1" s="58">
        <v>4</v>
      </c>
      <c r="K1" s="58">
        <v>5</v>
      </c>
      <c r="L1" s="58">
        <v>6</v>
      </c>
      <c r="M1" s="58">
        <v>7</v>
      </c>
      <c r="N1" s="58">
        <v>8</v>
      </c>
      <c r="O1" s="58">
        <v>9</v>
      </c>
      <c r="P1" s="58">
        <v>10</v>
      </c>
      <c r="Q1" s="58">
        <v>11</v>
      </c>
      <c r="R1" s="58">
        <v>12</v>
      </c>
      <c r="S1" s="58">
        <v>13</v>
      </c>
      <c r="T1" s="58">
        <v>14</v>
      </c>
      <c r="U1" s="59">
        <v>15</v>
      </c>
      <c r="V1" s="60" t="s">
        <v>163</v>
      </c>
      <c r="W1" s="61" t="s">
        <v>164</v>
      </c>
      <c r="X1" s="62" t="s">
        <v>3</v>
      </c>
      <c r="Y1" s="63" t="s">
        <v>165</v>
      </c>
      <c r="Z1" s="64" t="s">
        <v>166</v>
      </c>
      <c r="AA1" s="63" t="s">
        <v>167</v>
      </c>
      <c r="AB1" s="64" t="s">
        <v>168</v>
      </c>
      <c r="AC1" s="63" t="s">
        <v>169</v>
      </c>
      <c r="AD1" s="63" t="s">
        <v>170</v>
      </c>
      <c r="AE1" s="63" t="s">
        <v>171</v>
      </c>
      <c r="AF1" s="64" t="s">
        <v>172</v>
      </c>
      <c r="AG1" s="63" t="s">
        <v>173</v>
      </c>
      <c r="AH1" s="64" t="s">
        <v>174</v>
      </c>
      <c r="AI1" s="63" t="s">
        <v>175</v>
      </c>
      <c r="AJ1" s="64" t="s">
        <v>176</v>
      </c>
      <c r="AK1" s="63" t="s">
        <v>177</v>
      </c>
      <c r="AL1" s="64" t="s">
        <v>178</v>
      </c>
      <c r="AM1" s="63" t="s">
        <v>179</v>
      </c>
    </row>
    <row r="2" spans="1:40" ht="12" customHeight="1">
      <c r="A2" s="65">
        <v>1</v>
      </c>
      <c r="B2" s="66" t="s">
        <v>8</v>
      </c>
      <c r="C2" s="67" t="s">
        <v>25</v>
      </c>
      <c r="D2" s="68">
        <v>1992</v>
      </c>
      <c r="E2" s="69" t="s">
        <v>15</v>
      </c>
      <c r="F2" s="70">
        <f aca="true" t="shared" si="0" ref="F2:F8">MIN(Y2:AM2)</f>
        <v>0.6631944444444444</v>
      </c>
      <c r="G2" s="71">
        <v>9</v>
      </c>
      <c r="H2" s="72"/>
      <c r="I2" s="72">
        <v>9</v>
      </c>
      <c r="J2" s="72">
        <v>7</v>
      </c>
      <c r="K2" s="72">
        <v>8</v>
      </c>
      <c r="L2" s="72">
        <v>7</v>
      </c>
      <c r="M2" s="72">
        <v>9</v>
      </c>
      <c r="N2" s="72">
        <v>8</v>
      </c>
      <c r="O2" s="73"/>
      <c r="P2" s="74">
        <v>10</v>
      </c>
      <c r="Q2" s="72"/>
      <c r="R2" s="72"/>
      <c r="S2" s="72"/>
      <c r="T2" s="72"/>
      <c r="U2" s="72"/>
      <c r="V2" s="75"/>
      <c r="W2" s="76">
        <f aca="true" t="shared" si="1" ref="W2:W21">IF(COUNTIF(G2:U2,"&gt;=0")&lt;11,SUM(G2:U2),SUM(LARGE(G2:U2,1),LARGE(G2:U2,2),LARGE(G2:U2,3),LARGE(G2:U2,4),LARGE(G2:U2,5),LARGE(G2:U2,6),LARGE(G2:U2,7),LARGE(G2:U2,8),LARGE(G2:U2,9),LARGE(G2:U2,10)))</f>
        <v>67</v>
      </c>
      <c r="X2" s="77">
        <f aca="true" t="shared" si="2" ref="X2:X21">SUM(COUNTIF(G2:U2,"&gt;-1"))</f>
        <v>8</v>
      </c>
      <c r="Y2" s="78">
        <v>0.6791666666666667</v>
      </c>
      <c r="Z2" s="79"/>
      <c r="AA2" s="79">
        <v>0.675</v>
      </c>
      <c r="AB2" s="79">
        <v>0.6708333333333334</v>
      </c>
      <c r="AC2" s="79">
        <v>0.6791666666666667</v>
      </c>
      <c r="AD2" s="79" t="s">
        <v>156</v>
      </c>
      <c r="AE2" s="79">
        <v>0.6631944444444444</v>
      </c>
      <c r="AF2" s="79">
        <v>0.6756944444444444</v>
      </c>
      <c r="AG2" s="79"/>
      <c r="AH2" s="79">
        <v>0.6736111111111112</v>
      </c>
      <c r="AI2" s="79"/>
      <c r="AJ2" s="79"/>
      <c r="AK2" s="79"/>
      <c r="AL2" s="79"/>
      <c r="AM2" s="80"/>
      <c r="AN2" s="81"/>
    </row>
    <row r="3" spans="1:39" ht="12" customHeight="1">
      <c r="A3" s="82">
        <v>2</v>
      </c>
      <c r="B3" s="83" t="s">
        <v>8</v>
      </c>
      <c r="C3" s="84" t="s">
        <v>44</v>
      </c>
      <c r="D3" s="96">
        <v>1990</v>
      </c>
      <c r="E3" s="86" t="s">
        <v>22</v>
      </c>
      <c r="F3" s="87">
        <f t="shared" si="0"/>
        <v>0.717361111111111</v>
      </c>
      <c r="G3" s="98">
        <v>8</v>
      </c>
      <c r="H3" s="73"/>
      <c r="I3" s="73">
        <v>8</v>
      </c>
      <c r="J3" s="73">
        <v>6</v>
      </c>
      <c r="K3" s="73">
        <v>6</v>
      </c>
      <c r="L3" s="73">
        <v>3</v>
      </c>
      <c r="M3" s="73">
        <v>8</v>
      </c>
      <c r="N3" s="73">
        <v>7</v>
      </c>
      <c r="O3" s="639"/>
      <c r="P3" s="73">
        <v>9</v>
      </c>
      <c r="Q3" s="73">
        <v>9</v>
      </c>
      <c r="R3" s="73"/>
      <c r="S3" s="73"/>
      <c r="T3" s="73"/>
      <c r="U3" s="89"/>
      <c r="V3" s="90"/>
      <c r="W3" s="91">
        <f t="shared" si="1"/>
        <v>64</v>
      </c>
      <c r="X3" s="92">
        <f t="shared" si="2"/>
        <v>9</v>
      </c>
      <c r="Y3" s="93">
        <v>0.7777777777777778</v>
      </c>
      <c r="Z3" s="94"/>
      <c r="AA3" s="94">
        <v>0.7368055555555556</v>
      </c>
      <c r="AB3" s="94">
        <v>0.7534722222222222</v>
      </c>
      <c r="AC3" s="94">
        <v>0.7368055555555556</v>
      </c>
      <c r="AD3" s="94" t="s">
        <v>156</v>
      </c>
      <c r="AE3" s="94">
        <v>0.7194444444444444</v>
      </c>
      <c r="AF3" s="94">
        <v>0.7298611111111111</v>
      </c>
      <c r="AG3" s="94"/>
      <c r="AH3" s="94">
        <v>0.717361111111111</v>
      </c>
      <c r="AI3" s="94">
        <v>0.7916666666666666</v>
      </c>
      <c r="AJ3" s="94"/>
      <c r="AK3" s="94"/>
      <c r="AL3" s="94"/>
      <c r="AM3" s="95"/>
    </row>
    <row r="4" spans="1:39" ht="12" customHeight="1">
      <c r="A4" s="82">
        <v>3</v>
      </c>
      <c r="B4" s="83" t="s">
        <v>8</v>
      </c>
      <c r="C4" s="84" t="s">
        <v>14</v>
      </c>
      <c r="D4" s="85">
        <v>1991</v>
      </c>
      <c r="E4" s="97" t="s">
        <v>15</v>
      </c>
      <c r="F4" s="87">
        <f t="shared" si="0"/>
        <v>0.638888888888889</v>
      </c>
      <c r="G4" s="88">
        <v>10</v>
      </c>
      <c r="H4" s="73"/>
      <c r="I4" s="73"/>
      <c r="J4" s="73">
        <v>8</v>
      </c>
      <c r="K4" s="73">
        <v>9</v>
      </c>
      <c r="L4" s="73">
        <v>8</v>
      </c>
      <c r="M4" s="74">
        <v>10</v>
      </c>
      <c r="N4" s="74">
        <v>10</v>
      </c>
      <c r="O4" s="640"/>
      <c r="P4" s="73"/>
      <c r="Q4" s="73"/>
      <c r="R4" s="73"/>
      <c r="S4" s="73"/>
      <c r="T4" s="73"/>
      <c r="U4" s="89"/>
      <c r="V4" s="90"/>
      <c r="W4" s="91">
        <f t="shared" si="1"/>
        <v>55</v>
      </c>
      <c r="X4" s="92">
        <f t="shared" si="2"/>
        <v>6</v>
      </c>
      <c r="Y4" s="93">
        <v>0.6770833333333334</v>
      </c>
      <c r="Z4" s="94"/>
      <c r="AA4" s="94"/>
      <c r="AB4" s="94">
        <v>0.6694444444444444</v>
      </c>
      <c r="AC4" s="94">
        <v>0.6631944444444444</v>
      </c>
      <c r="AD4" s="94" t="s">
        <v>156</v>
      </c>
      <c r="AE4" s="94">
        <v>0.6458333333333334</v>
      </c>
      <c r="AF4" s="94">
        <v>0.638888888888889</v>
      </c>
      <c r="AG4" s="94"/>
      <c r="AH4" s="94"/>
      <c r="AI4" s="94"/>
      <c r="AJ4" s="94"/>
      <c r="AK4" s="94"/>
      <c r="AL4" s="94"/>
      <c r="AM4" s="95"/>
    </row>
    <row r="5" spans="1:39" ht="12" customHeight="1">
      <c r="A5" s="82">
        <v>4</v>
      </c>
      <c r="B5" s="83" t="s">
        <v>8</v>
      </c>
      <c r="C5" s="99" t="s">
        <v>18</v>
      </c>
      <c r="D5" s="96">
        <v>1991</v>
      </c>
      <c r="E5" s="97" t="s">
        <v>15</v>
      </c>
      <c r="F5" s="87">
        <f t="shared" si="0"/>
        <v>0.6506944444444445</v>
      </c>
      <c r="G5" s="98"/>
      <c r="H5" s="73"/>
      <c r="I5" s="74">
        <v>10</v>
      </c>
      <c r="J5" s="73">
        <v>9</v>
      </c>
      <c r="K5" s="73"/>
      <c r="L5" s="73">
        <v>9</v>
      </c>
      <c r="M5" s="73"/>
      <c r="N5" s="73">
        <v>9</v>
      </c>
      <c r="O5" s="73"/>
      <c r="P5" s="73"/>
      <c r="Q5" s="73"/>
      <c r="R5" s="73"/>
      <c r="S5" s="73"/>
      <c r="T5" s="73"/>
      <c r="U5" s="89"/>
      <c r="V5" s="90"/>
      <c r="W5" s="91">
        <f t="shared" si="1"/>
        <v>37</v>
      </c>
      <c r="X5" s="92">
        <f t="shared" si="2"/>
        <v>4</v>
      </c>
      <c r="Y5" s="93"/>
      <c r="Z5" s="94"/>
      <c r="AA5" s="94">
        <v>0.6541666666666667</v>
      </c>
      <c r="AB5" s="94">
        <v>0.6659722222222222</v>
      </c>
      <c r="AC5" s="94"/>
      <c r="AD5" s="94" t="s">
        <v>156</v>
      </c>
      <c r="AE5" s="94"/>
      <c r="AF5" s="94">
        <v>0.6506944444444445</v>
      </c>
      <c r="AG5" s="94"/>
      <c r="AH5" s="94"/>
      <c r="AI5" s="94"/>
      <c r="AJ5" s="94"/>
      <c r="AK5" s="94"/>
      <c r="AL5" s="94"/>
      <c r="AM5" s="95"/>
    </row>
    <row r="6" spans="1:39" ht="12" customHeight="1">
      <c r="A6" s="82">
        <v>5</v>
      </c>
      <c r="B6" s="83" t="s">
        <v>8</v>
      </c>
      <c r="C6" s="99" t="s">
        <v>9</v>
      </c>
      <c r="D6" s="96">
        <v>1986</v>
      </c>
      <c r="E6" s="97" t="s">
        <v>10</v>
      </c>
      <c r="F6" s="87">
        <f t="shared" si="0"/>
        <v>0.6298611111111111</v>
      </c>
      <c r="G6" s="98"/>
      <c r="H6" s="73"/>
      <c r="I6" s="73"/>
      <c r="J6" s="74">
        <v>10</v>
      </c>
      <c r="K6" s="74">
        <v>10</v>
      </c>
      <c r="L6" s="74">
        <v>10</v>
      </c>
      <c r="M6" s="73"/>
      <c r="N6" s="73"/>
      <c r="O6" s="73"/>
      <c r="P6" s="73"/>
      <c r="Q6" s="73"/>
      <c r="R6" s="73"/>
      <c r="S6" s="73"/>
      <c r="T6" s="73"/>
      <c r="U6" s="89"/>
      <c r="V6" s="90"/>
      <c r="W6" s="91">
        <f t="shared" si="1"/>
        <v>30</v>
      </c>
      <c r="X6" s="92">
        <f t="shared" si="2"/>
        <v>3</v>
      </c>
      <c r="Y6" s="93"/>
      <c r="Z6" s="94"/>
      <c r="AA6" s="94"/>
      <c r="AB6" s="94">
        <v>0.6444444444444445</v>
      </c>
      <c r="AC6" s="94">
        <v>0.6298611111111111</v>
      </c>
      <c r="AD6" s="94" t="s">
        <v>156</v>
      </c>
      <c r="AE6" s="94"/>
      <c r="AF6" s="94"/>
      <c r="AG6" s="94"/>
      <c r="AH6" s="94"/>
      <c r="AI6" s="94"/>
      <c r="AJ6" s="94"/>
      <c r="AK6" s="94"/>
      <c r="AL6" s="94"/>
      <c r="AM6" s="95"/>
    </row>
    <row r="7" spans="1:39" ht="12" customHeight="1">
      <c r="A7" s="82">
        <v>6</v>
      </c>
      <c r="B7" s="83" t="s">
        <v>8</v>
      </c>
      <c r="C7" s="99" t="s">
        <v>120</v>
      </c>
      <c r="D7" s="96">
        <v>1988</v>
      </c>
      <c r="E7" s="97" t="s">
        <v>75</v>
      </c>
      <c r="F7" s="87">
        <f t="shared" si="0"/>
        <v>0.8173611111111111</v>
      </c>
      <c r="G7" s="98"/>
      <c r="H7" s="73"/>
      <c r="I7" s="73">
        <v>6</v>
      </c>
      <c r="J7" s="73">
        <v>5</v>
      </c>
      <c r="K7" s="73"/>
      <c r="L7" s="73"/>
      <c r="M7" s="73"/>
      <c r="N7" s="73"/>
      <c r="O7" s="73">
        <v>8</v>
      </c>
      <c r="P7" s="73"/>
      <c r="Q7" s="73"/>
      <c r="R7" s="73"/>
      <c r="S7" s="73"/>
      <c r="T7" s="73"/>
      <c r="U7" s="89"/>
      <c r="V7" s="90"/>
      <c r="W7" s="91">
        <f t="shared" si="1"/>
        <v>19</v>
      </c>
      <c r="X7" s="92">
        <f t="shared" si="2"/>
        <v>3</v>
      </c>
      <c r="Y7" s="93"/>
      <c r="Z7" s="94"/>
      <c r="AA7" s="94">
        <v>0.8333333333333334</v>
      </c>
      <c r="AB7" s="94">
        <v>0.8173611111111111</v>
      </c>
      <c r="AC7" s="94"/>
      <c r="AD7" s="94"/>
      <c r="AE7" s="94"/>
      <c r="AF7" s="94"/>
      <c r="AG7" s="94">
        <v>0.9284722222222223</v>
      </c>
      <c r="AH7" s="94"/>
      <c r="AI7" s="94"/>
      <c r="AJ7" s="94"/>
      <c r="AK7" s="94"/>
      <c r="AL7" s="94"/>
      <c r="AM7" s="95"/>
    </row>
    <row r="8" spans="1:39" ht="12" customHeight="1">
      <c r="A8" s="82">
        <v>7</v>
      </c>
      <c r="B8" s="83" t="s">
        <v>8</v>
      </c>
      <c r="C8" s="99" t="s">
        <v>74</v>
      </c>
      <c r="D8" s="96">
        <v>1991</v>
      </c>
      <c r="E8" s="97" t="s">
        <v>75</v>
      </c>
      <c r="F8" s="87">
        <f t="shared" si="0"/>
        <v>0.7694444444444444</v>
      </c>
      <c r="G8" s="98"/>
      <c r="H8" s="73"/>
      <c r="I8" s="73">
        <v>7</v>
      </c>
      <c r="J8" s="73"/>
      <c r="K8" s="73"/>
      <c r="L8" s="73"/>
      <c r="M8" s="73"/>
      <c r="N8" s="73"/>
      <c r="O8" s="73">
        <v>9</v>
      </c>
      <c r="P8" s="73"/>
      <c r="Q8" s="73"/>
      <c r="R8" s="73"/>
      <c r="S8" s="73"/>
      <c r="T8" s="73"/>
      <c r="U8" s="89"/>
      <c r="V8" s="90"/>
      <c r="W8" s="91">
        <f t="shared" si="1"/>
        <v>16</v>
      </c>
      <c r="X8" s="92">
        <f t="shared" si="2"/>
        <v>2</v>
      </c>
      <c r="Y8" s="93"/>
      <c r="Z8" s="94"/>
      <c r="AA8" s="94">
        <v>0.8152777777777778</v>
      </c>
      <c r="AB8" s="94"/>
      <c r="AC8" s="94"/>
      <c r="AD8" s="94"/>
      <c r="AE8" s="94"/>
      <c r="AF8" s="94"/>
      <c r="AG8" s="94">
        <v>0.7694444444444444</v>
      </c>
      <c r="AH8" s="94"/>
      <c r="AI8" s="94"/>
      <c r="AJ8" s="94"/>
      <c r="AK8" s="94"/>
      <c r="AL8" s="94"/>
      <c r="AM8" s="95"/>
    </row>
    <row r="9" spans="1:39" ht="12" customHeight="1">
      <c r="A9" s="82">
        <v>8</v>
      </c>
      <c r="B9" s="83" t="s">
        <v>8</v>
      </c>
      <c r="C9" s="99" t="s">
        <v>103</v>
      </c>
      <c r="D9" s="96">
        <v>1997</v>
      </c>
      <c r="E9" s="97" t="s">
        <v>38</v>
      </c>
      <c r="F9" s="100" t="s">
        <v>102</v>
      </c>
      <c r="G9" s="98"/>
      <c r="H9" s="73"/>
      <c r="I9" s="73"/>
      <c r="J9" s="73"/>
      <c r="K9" s="73"/>
      <c r="L9" s="73">
        <v>0</v>
      </c>
      <c r="M9" s="73">
        <v>7</v>
      </c>
      <c r="N9" s="73">
        <v>2</v>
      </c>
      <c r="O9" s="73">
        <v>7</v>
      </c>
      <c r="P9" s="73"/>
      <c r="Q9" s="73"/>
      <c r="R9" s="73"/>
      <c r="S9" s="73"/>
      <c r="T9" s="73"/>
      <c r="U9" s="89"/>
      <c r="V9" s="90"/>
      <c r="W9" s="91">
        <f t="shared" si="1"/>
        <v>16</v>
      </c>
      <c r="X9" s="92">
        <f t="shared" si="2"/>
        <v>4</v>
      </c>
      <c r="Y9" s="93"/>
      <c r="Z9" s="94"/>
      <c r="AA9" s="94"/>
      <c r="AB9" s="94"/>
      <c r="AC9" s="94"/>
      <c r="AD9" s="94" t="s">
        <v>156</v>
      </c>
      <c r="AE9" s="94"/>
      <c r="AF9" s="101" t="s">
        <v>180</v>
      </c>
      <c r="AG9" s="101" t="s">
        <v>102</v>
      </c>
      <c r="AH9" s="94"/>
      <c r="AI9" s="94"/>
      <c r="AJ9" s="94"/>
      <c r="AK9" s="94"/>
      <c r="AL9" s="94"/>
      <c r="AM9" s="95"/>
    </row>
    <row r="10" spans="1:39" ht="12" customHeight="1">
      <c r="A10" s="82">
        <v>9</v>
      </c>
      <c r="B10" s="83" t="s">
        <v>8</v>
      </c>
      <c r="C10" s="99" t="s">
        <v>64</v>
      </c>
      <c r="D10" s="96">
        <v>1989</v>
      </c>
      <c r="E10" s="97" t="s">
        <v>65</v>
      </c>
      <c r="F10" s="102">
        <f>MIN(Y10:AM10)</f>
        <v>0.75</v>
      </c>
      <c r="G10" s="98"/>
      <c r="H10" s="73"/>
      <c r="I10" s="73"/>
      <c r="J10" s="73"/>
      <c r="K10" s="73">
        <v>4</v>
      </c>
      <c r="L10" s="73"/>
      <c r="M10" s="73"/>
      <c r="N10" s="73"/>
      <c r="O10" s="74">
        <v>10</v>
      </c>
      <c r="P10" s="73"/>
      <c r="Q10" s="73"/>
      <c r="R10" s="73"/>
      <c r="S10" s="73"/>
      <c r="T10" s="73"/>
      <c r="U10" s="89"/>
      <c r="V10" s="90"/>
      <c r="W10" s="91">
        <f t="shared" si="1"/>
        <v>14</v>
      </c>
      <c r="X10" s="92">
        <f t="shared" si="2"/>
        <v>2</v>
      </c>
      <c r="Y10" s="93"/>
      <c r="Z10" s="94"/>
      <c r="AA10" s="94"/>
      <c r="AB10" s="94"/>
      <c r="AC10" s="94">
        <v>0.7888888888888889</v>
      </c>
      <c r="AD10" s="94"/>
      <c r="AE10" s="94"/>
      <c r="AF10" s="94"/>
      <c r="AG10" s="94">
        <v>0.75</v>
      </c>
      <c r="AH10" s="94"/>
      <c r="AI10" s="94"/>
      <c r="AJ10" s="94"/>
      <c r="AK10" s="94"/>
      <c r="AL10" s="94"/>
      <c r="AM10" s="95"/>
    </row>
    <row r="11" spans="1:39" ht="12" customHeight="1">
      <c r="A11" s="82">
        <v>10</v>
      </c>
      <c r="B11" s="83" t="s">
        <v>8</v>
      </c>
      <c r="C11" s="99" t="s">
        <v>55</v>
      </c>
      <c r="D11" s="96">
        <v>1992</v>
      </c>
      <c r="E11" s="97" t="s">
        <v>15</v>
      </c>
      <c r="F11" s="87">
        <f>MIN(Y11:AM11)</f>
        <v>0.73125</v>
      </c>
      <c r="G11" s="98"/>
      <c r="H11" s="73"/>
      <c r="I11" s="73"/>
      <c r="J11" s="73"/>
      <c r="K11" s="73"/>
      <c r="L11" s="73">
        <v>6</v>
      </c>
      <c r="M11" s="73"/>
      <c r="N11" s="73">
        <v>6</v>
      </c>
      <c r="O11" s="73"/>
      <c r="P11" s="73"/>
      <c r="Q11" s="73"/>
      <c r="R11" s="73"/>
      <c r="S11" s="73"/>
      <c r="T11" s="73"/>
      <c r="U11" s="89"/>
      <c r="V11" s="90"/>
      <c r="W11" s="91">
        <f t="shared" si="1"/>
        <v>12</v>
      </c>
      <c r="X11" s="92">
        <f t="shared" si="2"/>
        <v>2</v>
      </c>
      <c r="Y11" s="93"/>
      <c r="Z11" s="94"/>
      <c r="AA11" s="94"/>
      <c r="AB11" s="94"/>
      <c r="AC11" s="94"/>
      <c r="AD11" s="94" t="s">
        <v>156</v>
      </c>
      <c r="AE11" s="94"/>
      <c r="AF11" s="94">
        <v>0.73125</v>
      </c>
      <c r="AG11" s="94"/>
      <c r="AH11" s="94"/>
      <c r="AI11" s="94"/>
      <c r="AJ11" s="94"/>
      <c r="AK11" s="94"/>
      <c r="AL11" s="94"/>
      <c r="AM11" s="95"/>
    </row>
    <row r="12" spans="1:39" ht="12" customHeight="1">
      <c r="A12" s="82">
        <v>11</v>
      </c>
      <c r="B12" s="83" t="s">
        <v>8</v>
      </c>
      <c r="C12" s="103" t="s">
        <v>128</v>
      </c>
      <c r="D12" s="96">
        <v>1988</v>
      </c>
      <c r="E12" s="104"/>
      <c r="F12" s="100" t="s">
        <v>127</v>
      </c>
      <c r="G12" s="98"/>
      <c r="H12" s="74">
        <v>10</v>
      </c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89"/>
      <c r="V12" s="90"/>
      <c r="W12" s="91">
        <f t="shared" si="1"/>
        <v>10</v>
      </c>
      <c r="X12" s="92">
        <f t="shared" si="2"/>
        <v>1</v>
      </c>
      <c r="Y12" s="93"/>
      <c r="Z12" s="101" t="s">
        <v>127</v>
      </c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5"/>
    </row>
    <row r="13" spans="1:39" ht="12" customHeight="1">
      <c r="A13" s="82">
        <v>12</v>
      </c>
      <c r="B13" s="83" t="s">
        <v>8</v>
      </c>
      <c r="C13" s="99" t="s">
        <v>443</v>
      </c>
      <c r="D13" s="96">
        <v>1990</v>
      </c>
      <c r="E13" s="97"/>
      <c r="F13" s="102">
        <f aca="true" t="shared" si="3" ref="F13:F21">MIN(Y13:AM13)</f>
        <v>0.6819444444444445</v>
      </c>
      <c r="G13" s="98"/>
      <c r="H13" s="73"/>
      <c r="I13" s="73"/>
      <c r="J13" s="73"/>
      <c r="K13" s="73"/>
      <c r="L13" s="73"/>
      <c r="M13" s="73"/>
      <c r="N13" s="73"/>
      <c r="O13" s="73"/>
      <c r="P13" s="73"/>
      <c r="Q13" s="717">
        <v>10</v>
      </c>
      <c r="R13" s="73"/>
      <c r="S13" s="73"/>
      <c r="T13" s="73"/>
      <c r="U13" s="89"/>
      <c r="V13" s="90"/>
      <c r="W13" s="91">
        <f t="shared" si="1"/>
        <v>10</v>
      </c>
      <c r="X13" s="92">
        <f t="shared" si="2"/>
        <v>1</v>
      </c>
      <c r="Y13" s="93"/>
      <c r="Z13" s="94"/>
      <c r="AA13" s="94"/>
      <c r="AB13" s="94"/>
      <c r="AC13" s="94"/>
      <c r="AD13" s="94"/>
      <c r="AE13" s="94"/>
      <c r="AF13" s="94"/>
      <c r="AG13" s="94"/>
      <c r="AH13" s="94"/>
      <c r="AI13" s="94">
        <v>0.6819444444444445</v>
      </c>
      <c r="AJ13" s="94"/>
      <c r="AK13" s="94"/>
      <c r="AL13" s="94"/>
      <c r="AM13" s="95"/>
    </row>
    <row r="14" spans="1:39" ht="12" customHeight="1">
      <c r="A14" s="82">
        <v>13</v>
      </c>
      <c r="B14" s="83" t="s">
        <v>8</v>
      </c>
      <c r="C14" s="99" t="s">
        <v>23</v>
      </c>
      <c r="D14" s="96">
        <v>1987</v>
      </c>
      <c r="E14" s="97"/>
      <c r="F14" s="87">
        <f t="shared" si="3"/>
        <v>0.8868055555555556</v>
      </c>
      <c r="G14" s="98"/>
      <c r="H14" s="73"/>
      <c r="I14" s="73"/>
      <c r="J14" s="73"/>
      <c r="K14" s="73"/>
      <c r="L14" s="73"/>
      <c r="M14" s="73"/>
      <c r="N14" s="73">
        <v>3</v>
      </c>
      <c r="O14" s="73"/>
      <c r="P14" s="73">
        <v>7</v>
      </c>
      <c r="Q14" s="73"/>
      <c r="R14" s="73"/>
      <c r="S14" s="73"/>
      <c r="T14" s="73"/>
      <c r="U14" s="89"/>
      <c r="V14" s="90"/>
      <c r="W14" s="91">
        <f t="shared" si="1"/>
        <v>10</v>
      </c>
      <c r="X14" s="92">
        <f t="shared" si="2"/>
        <v>2</v>
      </c>
      <c r="Y14" s="93"/>
      <c r="Z14" s="94"/>
      <c r="AA14" s="94"/>
      <c r="AB14" s="94"/>
      <c r="AC14" s="94"/>
      <c r="AD14" s="94"/>
      <c r="AE14" s="94"/>
      <c r="AF14" s="94">
        <v>0.925</v>
      </c>
      <c r="AG14" s="94"/>
      <c r="AH14" s="94">
        <v>0.8868055555555556</v>
      </c>
      <c r="AI14" s="94"/>
      <c r="AJ14" s="94"/>
      <c r="AK14" s="94"/>
      <c r="AL14" s="94"/>
      <c r="AM14" s="95"/>
    </row>
    <row r="15" spans="1:39" ht="12" customHeight="1">
      <c r="A15" s="82">
        <v>14</v>
      </c>
      <c r="B15" s="83" t="s">
        <v>8</v>
      </c>
      <c r="C15" s="99" t="s">
        <v>78</v>
      </c>
      <c r="D15" s="96">
        <v>1992</v>
      </c>
      <c r="E15" s="97" t="s">
        <v>15</v>
      </c>
      <c r="F15" s="87">
        <f t="shared" si="3"/>
        <v>0.7708333333333334</v>
      </c>
      <c r="G15" s="98"/>
      <c r="H15" s="73"/>
      <c r="I15" s="73"/>
      <c r="J15" s="73"/>
      <c r="K15" s="73"/>
      <c r="L15" s="73">
        <v>4</v>
      </c>
      <c r="M15" s="73"/>
      <c r="N15" s="73">
        <v>5</v>
      </c>
      <c r="O15" s="73"/>
      <c r="P15" s="73"/>
      <c r="Q15" s="73"/>
      <c r="R15" s="73"/>
      <c r="S15" s="73"/>
      <c r="T15" s="73"/>
      <c r="U15" s="89"/>
      <c r="V15" s="90"/>
      <c r="W15" s="91">
        <f t="shared" si="1"/>
        <v>9</v>
      </c>
      <c r="X15" s="92">
        <f t="shared" si="2"/>
        <v>2</v>
      </c>
      <c r="Y15" s="93"/>
      <c r="Z15" s="94"/>
      <c r="AA15" s="94"/>
      <c r="AB15" s="94"/>
      <c r="AC15" s="94"/>
      <c r="AD15" s="94" t="s">
        <v>156</v>
      </c>
      <c r="AE15" s="94"/>
      <c r="AF15" s="94">
        <v>0.7708333333333334</v>
      </c>
      <c r="AG15" s="94"/>
      <c r="AH15" s="94"/>
      <c r="AI15" s="94"/>
      <c r="AJ15" s="94"/>
      <c r="AK15" s="94"/>
      <c r="AL15" s="94"/>
      <c r="AM15" s="95"/>
    </row>
    <row r="16" spans="1:39" ht="12" customHeight="1">
      <c r="A16" s="82">
        <v>15</v>
      </c>
      <c r="B16" s="83" t="s">
        <v>8</v>
      </c>
      <c r="C16" s="99" t="s">
        <v>89</v>
      </c>
      <c r="D16" s="96">
        <v>1984</v>
      </c>
      <c r="E16" s="97" t="s">
        <v>24</v>
      </c>
      <c r="F16" s="87">
        <f t="shared" si="3"/>
        <v>0.7819444444444444</v>
      </c>
      <c r="G16" s="98"/>
      <c r="H16" s="73"/>
      <c r="I16" s="73"/>
      <c r="J16" s="73"/>
      <c r="K16" s="73"/>
      <c r="L16" s="73"/>
      <c r="M16" s="73"/>
      <c r="N16" s="73"/>
      <c r="O16" s="73"/>
      <c r="P16" s="73">
        <v>8</v>
      </c>
      <c r="Q16" s="73"/>
      <c r="R16" s="73"/>
      <c r="S16" s="73"/>
      <c r="T16" s="73"/>
      <c r="U16" s="89"/>
      <c r="V16" s="90"/>
      <c r="W16" s="91">
        <f t="shared" si="1"/>
        <v>8</v>
      </c>
      <c r="X16" s="92">
        <f t="shared" si="2"/>
        <v>1</v>
      </c>
      <c r="Y16" s="93"/>
      <c r="Z16" s="94"/>
      <c r="AA16" s="94"/>
      <c r="AB16" s="94"/>
      <c r="AC16" s="94"/>
      <c r="AD16" s="94"/>
      <c r="AE16" s="94"/>
      <c r="AF16" s="101"/>
      <c r="AG16" s="101"/>
      <c r="AH16" s="94">
        <v>0.7819444444444444</v>
      </c>
      <c r="AI16" s="94"/>
      <c r="AJ16" s="94"/>
      <c r="AK16" s="94"/>
      <c r="AL16" s="94"/>
      <c r="AM16" s="95"/>
    </row>
    <row r="17" spans="1:39" ht="12" customHeight="1">
      <c r="A17" s="82">
        <v>16</v>
      </c>
      <c r="B17" s="83" t="s">
        <v>8</v>
      </c>
      <c r="C17" s="99" t="s">
        <v>51</v>
      </c>
      <c r="D17" s="96">
        <v>1982</v>
      </c>
      <c r="E17" s="97" t="s">
        <v>42</v>
      </c>
      <c r="F17" s="87">
        <f t="shared" si="3"/>
        <v>0.7270833333333333</v>
      </c>
      <c r="G17" s="98"/>
      <c r="H17" s="73"/>
      <c r="I17" s="73"/>
      <c r="J17" s="73"/>
      <c r="K17" s="73">
        <v>7</v>
      </c>
      <c r="L17" s="73"/>
      <c r="M17" s="73"/>
      <c r="N17" s="73"/>
      <c r="O17" s="73"/>
      <c r="P17" s="73"/>
      <c r="Q17" s="73"/>
      <c r="R17" s="73"/>
      <c r="S17" s="73"/>
      <c r="T17" s="73"/>
      <c r="U17" s="89"/>
      <c r="V17" s="90"/>
      <c r="W17" s="91">
        <f t="shared" si="1"/>
        <v>7</v>
      </c>
      <c r="X17" s="92">
        <f t="shared" si="2"/>
        <v>1</v>
      </c>
      <c r="Y17" s="93"/>
      <c r="Z17" s="94"/>
      <c r="AA17" s="94"/>
      <c r="AB17" s="94"/>
      <c r="AC17" s="94">
        <v>0.7270833333333333</v>
      </c>
      <c r="AD17" s="94"/>
      <c r="AE17" s="94"/>
      <c r="AF17" s="94"/>
      <c r="AG17" s="94"/>
      <c r="AH17" s="94"/>
      <c r="AI17" s="94"/>
      <c r="AJ17" s="94"/>
      <c r="AK17" s="94"/>
      <c r="AL17" s="94"/>
      <c r="AM17" s="95"/>
    </row>
    <row r="18" spans="1:39" ht="12" customHeight="1">
      <c r="A18" s="82">
        <v>17</v>
      </c>
      <c r="B18" s="83" t="s">
        <v>8</v>
      </c>
      <c r="C18" s="99" t="s">
        <v>71</v>
      </c>
      <c r="D18" s="96">
        <v>1991</v>
      </c>
      <c r="E18" s="97" t="s">
        <v>15</v>
      </c>
      <c r="F18" s="87">
        <f t="shared" si="3"/>
        <v>0.7659722222222222</v>
      </c>
      <c r="G18" s="98"/>
      <c r="H18" s="73"/>
      <c r="I18" s="73"/>
      <c r="J18" s="73"/>
      <c r="K18" s="73">
        <v>5</v>
      </c>
      <c r="L18" s="73">
        <v>2</v>
      </c>
      <c r="M18" s="73"/>
      <c r="N18" s="73"/>
      <c r="O18" s="73"/>
      <c r="P18" s="73"/>
      <c r="Q18" s="73"/>
      <c r="R18" s="73"/>
      <c r="S18" s="73"/>
      <c r="T18" s="73"/>
      <c r="U18" s="89"/>
      <c r="V18" s="90"/>
      <c r="W18" s="91">
        <f t="shared" si="1"/>
        <v>7</v>
      </c>
      <c r="X18" s="92">
        <f t="shared" si="2"/>
        <v>2</v>
      </c>
      <c r="Y18" s="93"/>
      <c r="Z18" s="94"/>
      <c r="AA18" s="94"/>
      <c r="AB18" s="94"/>
      <c r="AC18" s="94">
        <v>0.7659722222222222</v>
      </c>
      <c r="AD18" s="94" t="s">
        <v>156</v>
      </c>
      <c r="AE18" s="94"/>
      <c r="AF18" s="94"/>
      <c r="AG18" s="94"/>
      <c r="AH18" s="94"/>
      <c r="AI18" s="94"/>
      <c r="AJ18" s="94"/>
      <c r="AK18" s="94"/>
      <c r="AL18" s="94"/>
      <c r="AM18" s="95"/>
    </row>
    <row r="19" spans="1:39" ht="12" customHeight="1">
      <c r="A19" s="82">
        <v>18</v>
      </c>
      <c r="B19" s="83" t="s">
        <v>8</v>
      </c>
      <c r="C19" s="99" t="s">
        <v>132</v>
      </c>
      <c r="D19" s="96">
        <v>1979</v>
      </c>
      <c r="E19" s="97"/>
      <c r="F19" s="87">
        <f t="shared" si="3"/>
        <v>0.8236111111111111</v>
      </c>
      <c r="G19" s="98"/>
      <c r="H19" s="73"/>
      <c r="I19" s="73"/>
      <c r="J19" s="73">
        <v>4</v>
      </c>
      <c r="K19" s="73">
        <v>3</v>
      </c>
      <c r="L19" s="73">
        <v>0</v>
      </c>
      <c r="M19" s="73"/>
      <c r="N19" s="73"/>
      <c r="O19" s="73"/>
      <c r="P19" s="73"/>
      <c r="Q19" s="73"/>
      <c r="R19" s="73"/>
      <c r="S19" s="73"/>
      <c r="T19" s="73"/>
      <c r="U19" s="89"/>
      <c r="V19" s="90"/>
      <c r="W19" s="91">
        <f t="shared" si="1"/>
        <v>7</v>
      </c>
      <c r="X19" s="92">
        <f t="shared" si="2"/>
        <v>3</v>
      </c>
      <c r="Y19" s="93"/>
      <c r="Z19" s="94"/>
      <c r="AA19" s="94"/>
      <c r="AB19" s="94">
        <v>0.9423611111111111</v>
      </c>
      <c r="AC19" s="94">
        <v>0.8236111111111111</v>
      </c>
      <c r="AD19" s="94" t="s">
        <v>156</v>
      </c>
      <c r="AE19" s="94"/>
      <c r="AF19" s="94"/>
      <c r="AG19" s="94"/>
      <c r="AH19" s="94"/>
      <c r="AI19" s="94"/>
      <c r="AJ19" s="94"/>
      <c r="AK19" s="94"/>
      <c r="AL19" s="94"/>
      <c r="AM19" s="95"/>
    </row>
    <row r="20" spans="1:39" ht="12" customHeight="1">
      <c r="A20" s="82">
        <v>19</v>
      </c>
      <c r="B20" s="83" t="s">
        <v>8</v>
      </c>
      <c r="C20" s="99" t="s">
        <v>160</v>
      </c>
      <c r="D20" s="96">
        <v>1992</v>
      </c>
      <c r="E20" s="97" t="s">
        <v>15</v>
      </c>
      <c r="F20" s="87">
        <f t="shared" si="3"/>
        <v>0</v>
      </c>
      <c r="G20" s="98"/>
      <c r="H20" s="73"/>
      <c r="I20" s="73"/>
      <c r="J20" s="73"/>
      <c r="K20" s="73"/>
      <c r="L20" s="73">
        <v>5</v>
      </c>
      <c r="M20" s="73"/>
      <c r="N20" s="73"/>
      <c r="O20" s="73"/>
      <c r="P20" s="73"/>
      <c r="Q20" s="73"/>
      <c r="R20" s="73"/>
      <c r="S20" s="73"/>
      <c r="T20" s="73"/>
      <c r="U20" s="89"/>
      <c r="V20" s="90"/>
      <c r="W20" s="91">
        <f t="shared" si="1"/>
        <v>5</v>
      </c>
      <c r="X20" s="92">
        <f t="shared" si="2"/>
        <v>1</v>
      </c>
      <c r="Y20" s="93"/>
      <c r="Z20" s="94"/>
      <c r="AA20" s="94"/>
      <c r="AB20" s="94"/>
      <c r="AC20" s="94"/>
      <c r="AD20" s="94" t="s">
        <v>156</v>
      </c>
      <c r="AE20" s="94"/>
      <c r="AF20" s="94"/>
      <c r="AG20" s="94"/>
      <c r="AH20" s="94"/>
      <c r="AI20" s="94"/>
      <c r="AJ20" s="94"/>
      <c r="AK20" s="94"/>
      <c r="AL20" s="94"/>
      <c r="AM20" s="95"/>
    </row>
    <row r="21" spans="1:39" ht="12" customHeight="1">
      <c r="A21" s="82">
        <v>20</v>
      </c>
      <c r="B21" s="105" t="s">
        <v>8</v>
      </c>
      <c r="C21" s="106" t="s">
        <v>111</v>
      </c>
      <c r="D21" s="107">
        <v>1992</v>
      </c>
      <c r="E21" s="108" t="s">
        <v>15</v>
      </c>
      <c r="F21" s="109">
        <f t="shared" si="3"/>
        <v>0.8104166666666667</v>
      </c>
      <c r="G21" s="110"/>
      <c r="H21" s="111"/>
      <c r="I21" s="111"/>
      <c r="J21" s="111"/>
      <c r="K21" s="111"/>
      <c r="L21" s="111">
        <v>1</v>
      </c>
      <c r="M21" s="111"/>
      <c r="N21" s="111">
        <v>4</v>
      </c>
      <c r="O21" s="111"/>
      <c r="P21" s="111"/>
      <c r="Q21" s="111"/>
      <c r="R21" s="111"/>
      <c r="S21" s="111"/>
      <c r="T21" s="111"/>
      <c r="U21" s="112"/>
      <c r="V21" s="113"/>
      <c r="W21" s="114">
        <f t="shared" si="1"/>
        <v>5</v>
      </c>
      <c r="X21" s="115">
        <f t="shared" si="2"/>
        <v>2</v>
      </c>
      <c r="Y21" s="116"/>
      <c r="Z21" s="117"/>
      <c r="AA21" s="117"/>
      <c r="AB21" s="117"/>
      <c r="AC21" s="117"/>
      <c r="AD21" s="117" t="s">
        <v>156</v>
      </c>
      <c r="AE21" s="117"/>
      <c r="AF21" s="117">
        <v>0.8104166666666667</v>
      </c>
      <c r="AG21" s="117"/>
      <c r="AH21" s="117"/>
      <c r="AI21" s="117"/>
      <c r="AJ21" s="117"/>
      <c r="AK21" s="117"/>
      <c r="AL21" s="117"/>
      <c r="AM21" s="118"/>
    </row>
    <row r="22" spans="1:39" ht="12" customHeight="1">
      <c r="A22" s="119">
        <v>20</v>
      </c>
      <c r="B22" s="120"/>
      <c r="C22" s="120"/>
      <c r="D22" s="121"/>
      <c r="E22" s="122" t="s">
        <v>181</v>
      </c>
      <c r="F22" s="123"/>
      <c r="G22" s="124">
        <f aca="true" t="shared" si="4" ref="G22:V22">SUM(COUNTIF(G2:G21,"&gt;-1"))</f>
        <v>3</v>
      </c>
      <c r="H22" s="81">
        <f t="shared" si="4"/>
        <v>1</v>
      </c>
      <c r="I22" s="81">
        <f t="shared" si="4"/>
        <v>5</v>
      </c>
      <c r="J22" s="81">
        <f t="shared" si="4"/>
        <v>7</v>
      </c>
      <c r="K22" s="81">
        <f t="shared" si="4"/>
        <v>8</v>
      </c>
      <c r="L22" s="81">
        <f t="shared" si="4"/>
        <v>12</v>
      </c>
      <c r="M22" s="81">
        <f t="shared" si="4"/>
        <v>4</v>
      </c>
      <c r="N22" s="81">
        <f t="shared" si="4"/>
        <v>9</v>
      </c>
      <c r="O22" s="81">
        <f t="shared" si="4"/>
        <v>4</v>
      </c>
      <c r="P22" s="81">
        <f t="shared" si="4"/>
        <v>4</v>
      </c>
      <c r="Q22" s="81">
        <f t="shared" si="4"/>
        <v>2</v>
      </c>
      <c r="R22" s="81">
        <f t="shared" si="4"/>
        <v>0</v>
      </c>
      <c r="S22" s="81">
        <f t="shared" si="4"/>
        <v>0</v>
      </c>
      <c r="T22" s="81">
        <f t="shared" si="4"/>
        <v>0</v>
      </c>
      <c r="U22" s="81">
        <f t="shared" si="4"/>
        <v>0</v>
      </c>
      <c r="V22" s="125">
        <f t="shared" si="4"/>
        <v>0</v>
      </c>
      <c r="W22" s="126">
        <f>SUM(G22:U22)/10</f>
        <v>5.9</v>
      </c>
      <c r="X22" s="127" t="s">
        <v>181</v>
      </c>
      <c r="Y22" s="81"/>
      <c r="Z22" s="81"/>
      <c r="AA22" s="81"/>
      <c r="AB22" s="81"/>
      <c r="AC22" s="81"/>
      <c r="AD22" s="81"/>
      <c r="AE22" s="81"/>
      <c r="AF22" s="81"/>
      <c r="AG22" s="128"/>
      <c r="AH22" s="128"/>
      <c r="AI22" s="128"/>
      <c r="AJ22" s="128"/>
      <c r="AK22" s="128"/>
      <c r="AL22" s="128"/>
      <c r="AM22" s="128"/>
    </row>
    <row r="23" spans="1:39" ht="12" customHeight="1">
      <c r="A23" s="129" t="s">
        <v>161</v>
      </c>
      <c r="B23" s="130" t="s">
        <v>2</v>
      </c>
      <c r="C23" s="131" t="s">
        <v>5</v>
      </c>
      <c r="D23" s="132" t="s">
        <v>162</v>
      </c>
      <c r="E23" s="133" t="s">
        <v>7</v>
      </c>
      <c r="F23" s="134">
        <v>2008</v>
      </c>
      <c r="G23" s="135">
        <v>1</v>
      </c>
      <c r="H23" s="136">
        <v>2</v>
      </c>
      <c r="I23" s="136">
        <v>3</v>
      </c>
      <c r="J23" s="136">
        <v>4</v>
      </c>
      <c r="K23" s="136">
        <v>5</v>
      </c>
      <c r="L23" s="136">
        <v>6</v>
      </c>
      <c r="M23" s="136">
        <v>7</v>
      </c>
      <c r="N23" s="136">
        <v>8</v>
      </c>
      <c r="O23" s="136">
        <v>9</v>
      </c>
      <c r="P23" s="136">
        <v>10</v>
      </c>
      <c r="Q23" s="136">
        <v>11</v>
      </c>
      <c r="R23" s="136">
        <v>12</v>
      </c>
      <c r="S23" s="136">
        <v>13</v>
      </c>
      <c r="T23" s="136">
        <v>14</v>
      </c>
      <c r="U23" s="130">
        <v>15</v>
      </c>
      <c r="V23" s="137" t="s">
        <v>163</v>
      </c>
      <c r="W23" s="138" t="s">
        <v>164</v>
      </c>
      <c r="X23" s="139" t="s">
        <v>3</v>
      </c>
      <c r="Y23" s="140" t="s">
        <v>165</v>
      </c>
      <c r="Z23" s="141" t="s">
        <v>166</v>
      </c>
      <c r="AA23" s="140" t="s">
        <v>167</v>
      </c>
      <c r="AB23" s="141" t="s">
        <v>168</v>
      </c>
      <c r="AC23" s="140" t="s">
        <v>169</v>
      </c>
      <c r="AD23" s="140" t="s">
        <v>170</v>
      </c>
      <c r="AE23" s="140" t="s">
        <v>171</v>
      </c>
      <c r="AF23" s="141" t="s">
        <v>172</v>
      </c>
      <c r="AG23" s="140" t="s">
        <v>173</v>
      </c>
      <c r="AH23" s="141" t="s">
        <v>174</v>
      </c>
      <c r="AI23" s="140" t="s">
        <v>175</v>
      </c>
      <c r="AJ23" s="141" t="s">
        <v>176</v>
      </c>
      <c r="AK23" s="140" t="s">
        <v>177</v>
      </c>
      <c r="AL23" s="141" t="s">
        <v>178</v>
      </c>
      <c r="AM23" s="142" t="s">
        <v>179</v>
      </c>
    </row>
    <row r="24" spans="1:39" ht="12" customHeight="1">
      <c r="A24" s="143">
        <v>1</v>
      </c>
      <c r="B24" s="144" t="s">
        <v>11</v>
      </c>
      <c r="C24" s="145" t="s">
        <v>21</v>
      </c>
      <c r="D24" s="146">
        <v>1970</v>
      </c>
      <c r="E24" s="86" t="s">
        <v>22</v>
      </c>
      <c r="F24" s="70">
        <f aca="true" t="shared" si="5" ref="F24:F43">MIN(Y24:AM24)</f>
        <v>0.6625</v>
      </c>
      <c r="G24" s="147">
        <v>10</v>
      </c>
      <c r="H24" s="148"/>
      <c r="I24" s="149">
        <v>10</v>
      </c>
      <c r="J24" s="149">
        <v>10</v>
      </c>
      <c r="K24" s="149">
        <v>10</v>
      </c>
      <c r="L24" s="149">
        <v>10</v>
      </c>
      <c r="M24" s="149">
        <v>10</v>
      </c>
      <c r="N24" s="149">
        <v>10</v>
      </c>
      <c r="O24" s="149">
        <v>10</v>
      </c>
      <c r="P24" s="149">
        <v>10</v>
      </c>
      <c r="Q24" s="148"/>
      <c r="R24" s="148"/>
      <c r="S24" s="148"/>
      <c r="T24" s="148"/>
      <c r="U24" s="148"/>
      <c r="V24" s="150"/>
      <c r="W24" s="151">
        <f aca="true" t="shared" si="6" ref="W24:W46">IF(COUNTIF(G24:U24,"&gt;=0")&lt;11,SUM(G24:U24),SUM(LARGE(G24:U24,1),LARGE(G24:U24,2),LARGE(G24:U24,3),LARGE(G24:U24,4),LARGE(G24:U24,5),LARGE(G24:U24,6),LARGE(G24:U24,7),LARGE(G24:U24,8),LARGE(G24:U24,9),LARGE(G24:U24,10)))</f>
        <v>90</v>
      </c>
      <c r="X24" s="152">
        <f aca="true" t="shared" si="7" ref="X24:X46">SUM(COUNTIF(G24:U24,"&gt;-1"))</f>
        <v>9</v>
      </c>
      <c r="Y24" s="153">
        <v>0.7361111111111112</v>
      </c>
      <c r="Z24" s="153"/>
      <c r="AA24" s="153">
        <v>0.7</v>
      </c>
      <c r="AB24" s="153">
        <v>0.6944444444444445</v>
      </c>
      <c r="AC24" s="153">
        <v>0.68125</v>
      </c>
      <c r="AD24" s="153" t="s">
        <v>156</v>
      </c>
      <c r="AE24" s="153">
        <v>0.69375</v>
      </c>
      <c r="AF24" s="153">
        <v>0.686111111111111</v>
      </c>
      <c r="AG24" s="153">
        <v>0.6625</v>
      </c>
      <c r="AH24" s="153">
        <v>0.7097222222222223</v>
      </c>
      <c r="AI24" s="153"/>
      <c r="AJ24" s="153"/>
      <c r="AK24" s="153"/>
      <c r="AL24" s="79"/>
      <c r="AM24" s="154"/>
    </row>
    <row r="25" spans="1:39" ht="12" customHeight="1">
      <c r="A25" s="155">
        <v>2</v>
      </c>
      <c r="B25" s="156" t="s">
        <v>11</v>
      </c>
      <c r="C25" s="157" t="s">
        <v>27</v>
      </c>
      <c r="D25" s="96">
        <v>1969</v>
      </c>
      <c r="E25" s="97" t="s">
        <v>28</v>
      </c>
      <c r="F25" s="102">
        <f t="shared" si="5"/>
        <v>0.686111111111111</v>
      </c>
      <c r="G25" s="98"/>
      <c r="H25" s="73"/>
      <c r="I25" s="73">
        <v>9</v>
      </c>
      <c r="J25" s="73">
        <v>8</v>
      </c>
      <c r="K25" s="73">
        <v>9</v>
      </c>
      <c r="L25" s="73">
        <v>9</v>
      </c>
      <c r="M25" s="73">
        <v>9</v>
      </c>
      <c r="N25" s="73">
        <v>9</v>
      </c>
      <c r="O25" s="73">
        <v>9</v>
      </c>
      <c r="P25" s="73">
        <v>7</v>
      </c>
      <c r="Q25" s="717">
        <v>10</v>
      </c>
      <c r="R25" s="73"/>
      <c r="S25" s="73"/>
      <c r="T25" s="73"/>
      <c r="U25" s="73"/>
      <c r="V25" s="158"/>
      <c r="W25" s="91">
        <f t="shared" si="6"/>
        <v>79</v>
      </c>
      <c r="X25" s="92">
        <f t="shared" si="7"/>
        <v>9</v>
      </c>
      <c r="Y25" s="159"/>
      <c r="Z25" s="159"/>
      <c r="AA25" s="159">
        <v>0.7222222222222222</v>
      </c>
      <c r="AB25" s="159">
        <v>0.7645833333333334</v>
      </c>
      <c r="AC25" s="159">
        <v>0.686111111111111</v>
      </c>
      <c r="AD25" s="159" t="s">
        <v>156</v>
      </c>
      <c r="AE25" s="159">
        <v>0.6958333333333333</v>
      </c>
      <c r="AF25" s="159">
        <v>0.7618055555555556</v>
      </c>
      <c r="AG25" s="159">
        <v>0.7361111111111112</v>
      </c>
      <c r="AH25" s="159">
        <v>0.7652777777777778</v>
      </c>
      <c r="AI25" s="159">
        <v>0.7381944444444444</v>
      </c>
      <c r="AJ25" s="159"/>
      <c r="AK25" s="159"/>
      <c r="AL25" s="94"/>
      <c r="AM25" s="160"/>
    </row>
    <row r="26" spans="1:39" ht="12" customHeight="1">
      <c r="A26" s="155">
        <v>3</v>
      </c>
      <c r="B26" s="156" t="s">
        <v>11</v>
      </c>
      <c r="C26" s="157" t="s">
        <v>57</v>
      </c>
      <c r="D26" s="96">
        <v>1972</v>
      </c>
      <c r="E26" s="97" t="s">
        <v>58</v>
      </c>
      <c r="F26" s="102">
        <f t="shared" si="5"/>
        <v>0.7347222222222222</v>
      </c>
      <c r="G26" s="98">
        <v>9</v>
      </c>
      <c r="H26" s="74">
        <v>10</v>
      </c>
      <c r="I26" s="73">
        <v>8</v>
      </c>
      <c r="J26" s="73">
        <v>7</v>
      </c>
      <c r="K26" s="73"/>
      <c r="L26" s="73">
        <v>8</v>
      </c>
      <c r="M26" s="73">
        <v>7</v>
      </c>
      <c r="N26" s="73"/>
      <c r="O26" s="73">
        <v>8</v>
      </c>
      <c r="P26" s="73">
        <v>9</v>
      </c>
      <c r="Q26" s="73">
        <v>9</v>
      </c>
      <c r="R26" s="73"/>
      <c r="S26" s="73"/>
      <c r="T26" s="73"/>
      <c r="U26" s="73"/>
      <c r="V26" s="158"/>
      <c r="W26" s="91">
        <f t="shared" si="6"/>
        <v>75</v>
      </c>
      <c r="X26" s="92">
        <f t="shared" si="7"/>
        <v>9</v>
      </c>
      <c r="Y26" s="159">
        <v>0.8048611111111111</v>
      </c>
      <c r="Z26" s="159">
        <v>0.8020833333333334</v>
      </c>
      <c r="AA26" s="159">
        <v>0.7576388888888889</v>
      </c>
      <c r="AB26" s="159">
        <v>0.76875</v>
      </c>
      <c r="AC26" s="159"/>
      <c r="AD26" s="159" t="s">
        <v>156</v>
      </c>
      <c r="AE26" s="159">
        <v>0.7347222222222222</v>
      </c>
      <c r="AF26" s="159"/>
      <c r="AG26" s="159">
        <v>0.7368055555555556</v>
      </c>
      <c r="AH26" s="159">
        <v>0.748611111111111</v>
      </c>
      <c r="AI26" s="159">
        <v>0.7395833333333334</v>
      </c>
      <c r="AJ26" s="159"/>
      <c r="AK26" s="159"/>
      <c r="AL26" s="94"/>
      <c r="AM26" s="160"/>
    </row>
    <row r="27" spans="1:39" ht="12" customHeight="1">
      <c r="A27" s="155">
        <v>4</v>
      </c>
      <c r="B27" s="156" t="s">
        <v>11</v>
      </c>
      <c r="C27" s="161" t="s">
        <v>85</v>
      </c>
      <c r="D27" s="96">
        <v>1973</v>
      </c>
      <c r="E27" s="97" t="s">
        <v>22</v>
      </c>
      <c r="F27" s="102">
        <f t="shared" si="5"/>
        <v>0.7743055555555555</v>
      </c>
      <c r="G27" s="98">
        <v>7</v>
      </c>
      <c r="H27" s="73">
        <v>8</v>
      </c>
      <c r="I27" s="73">
        <v>5</v>
      </c>
      <c r="J27" s="73">
        <v>6</v>
      </c>
      <c r="K27" s="73"/>
      <c r="L27" s="73">
        <v>7</v>
      </c>
      <c r="M27" s="73">
        <v>3</v>
      </c>
      <c r="N27" s="73">
        <v>8</v>
      </c>
      <c r="O27" s="73">
        <v>7</v>
      </c>
      <c r="P27" s="73">
        <v>3</v>
      </c>
      <c r="Q27" s="73">
        <v>5</v>
      </c>
      <c r="R27" s="73"/>
      <c r="S27" s="73"/>
      <c r="T27" s="73"/>
      <c r="U27" s="73"/>
      <c r="V27" s="158"/>
      <c r="W27" s="91">
        <f t="shared" si="6"/>
        <v>59</v>
      </c>
      <c r="X27" s="92">
        <f t="shared" si="7"/>
        <v>10</v>
      </c>
      <c r="Y27" s="159">
        <v>0.8847222222222223</v>
      </c>
      <c r="Z27" s="159">
        <v>0.8618055555555556</v>
      </c>
      <c r="AA27" s="159">
        <v>0.83125</v>
      </c>
      <c r="AB27" s="159">
        <v>0.8222222222222223</v>
      </c>
      <c r="AC27" s="159"/>
      <c r="AD27" s="159" t="s">
        <v>156</v>
      </c>
      <c r="AE27" s="159">
        <v>0.8145833333333333</v>
      </c>
      <c r="AF27" s="159">
        <v>0.7875</v>
      </c>
      <c r="AG27" s="159">
        <v>0.7743055555555555</v>
      </c>
      <c r="AH27" s="159">
        <v>0.8284722222222222</v>
      </c>
      <c r="AI27" s="159">
        <v>0.8270833333333334</v>
      </c>
      <c r="AJ27" s="159"/>
      <c r="AK27" s="159"/>
      <c r="AL27" s="159"/>
      <c r="AM27" s="160"/>
    </row>
    <row r="28" spans="1:39" ht="12" customHeight="1">
      <c r="A28" s="155">
        <v>5</v>
      </c>
      <c r="B28" s="156" t="s">
        <v>11</v>
      </c>
      <c r="C28" s="161" t="s">
        <v>104</v>
      </c>
      <c r="D28" s="96">
        <v>1976</v>
      </c>
      <c r="E28" s="97" t="s">
        <v>24</v>
      </c>
      <c r="F28" s="102">
        <f t="shared" si="5"/>
        <v>0.7979166666666666</v>
      </c>
      <c r="G28" s="98"/>
      <c r="H28" s="73"/>
      <c r="I28" s="73">
        <v>4</v>
      </c>
      <c r="J28" s="73">
        <v>5</v>
      </c>
      <c r="K28" s="73">
        <v>6</v>
      </c>
      <c r="L28" s="73">
        <v>5</v>
      </c>
      <c r="M28" s="73">
        <v>4</v>
      </c>
      <c r="N28" s="73">
        <v>6</v>
      </c>
      <c r="O28" s="73">
        <v>4</v>
      </c>
      <c r="P28" s="73">
        <v>4</v>
      </c>
      <c r="Q28" s="73">
        <v>7</v>
      </c>
      <c r="R28" s="73"/>
      <c r="S28" s="73"/>
      <c r="T28" s="73"/>
      <c r="U28" s="73"/>
      <c r="V28" s="158"/>
      <c r="W28" s="91">
        <f t="shared" si="6"/>
        <v>45</v>
      </c>
      <c r="X28" s="92">
        <f t="shared" si="7"/>
        <v>9</v>
      </c>
      <c r="Y28" s="159"/>
      <c r="Z28" s="159"/>
      <c r="AA28" s="159">
        <v>0.85625</v>
      </c>
      <c r="AB28" s="159">
        <v>0.8388888888888889</v>
      </c>
      <c r="AC28" s="159"/>
      <c r="AD28" s="159" t="s">
        <v>156</v>
      </c>
      <c r="AE28" s="159">
        <v>0.8104166666666667</v>
      </c>
      <c r="AF28" s="159">
        <v>0.8145833333333333</v>
      </c>
      <c r="AG28" s="159">
        <v>0.80625</v>
      </c>
      <c r="AH28" s="159">
        <v>0.8236111111111111</v>
      </c>
      <c r="AI28" s="159">
        <v>0.7979166666666666</v>
      </c>
      <c r="AJ28" s="159"/>
      <c r="AK28" s="159"/>
      <c r="AL28" s="159"/>
      <c r="AM28" s="160"/>
    </row>
    <row r="29" spans="1:39" ht="12" customHeight="1">
      <c r="A29" s="155">
        <v>6</v>
      </c>
      <c r="B29" s="156" t="s">
        <v>11</v>
      </c>
      <c r="C29" s="161" t="s">
        <v>87</v>
      </c>
      <c r="D29" s="96">
        <v>1973</v>
      </c>
      <c r="E29" s="97" t="s">
        <v>58</v>
      </c>
      <c r="F29" s="102">
        <f t="shared" si="5"/>
        <v>0.7756944444444445</v>
      </c>
      <c r="G29" s="98"/>
      <c r="H29" s="73"/>
      <c r="I29" s="73"/>
      <c r="J29" s="73"/>
      <c r="K29" s="73">
        <v>8</v>
      </c>
      <c r="L29" s="73">
        <v>6</v>
      </c>
      <c r="M29" s="73">
        <v>5</v>
      </c>
      <c r="N29" s="73">
        <v>7</v>
      </c>
      <c r="O29" s="73">
        <v>6</v>
      </c>
      <c r="P29" s="73">
        <v>6</v>
      </c>
      <c r="Q29" s="73">
        <v>6</v>
      </c>
      <c r="R29" s="73"/>
      <c r="S29" s="73"/>
      <c r="T29" s="73"/>
      <c r="U29" s="73"/>
      <c r="V29" s="158"/>
      <c r="W29" s="91">
        <f t="shared" si="6"/>
        <v>44</v>
      </c>
      <c r="X29" s="92">
        <f t="shared" si="7"/>
        <v>7</v>
      </c>
      <c r="Y29" s="159"/>
      <c r="Z29" s="159"/>
      <c r="AA29" s="159"/>
      <c r="AB29" s="159"/>
      <c r="AC29" s="159">
        <v>0.7854166666666668</v>
      </c>
      <c r="AD29" s="159" t="s">
        <v>156</v>
      </c>
      <c r="AE29" s="159">
        <v>0.7805555555555556</v>
      </c>
      <c r="AF29" s="159">
        <v>0.7916666666666666</v>
      </c>
      <c r="AG29" s="159">
        <v>0.7777777777777778</v>
      </c>
      <c r="AH29" s="159">
        <v>0.7756944444444445</v>
      </c>
      <c r="AI29" s="159">
        <v>0.8069444444444445</v>
      </c>
      <c r="AJ29" s="159"/>
      <c r="AK29" s="159"/>
      <c r="AL29" s="159"/>
      <c r="AM29" s="160"/>
    </row>
    <row r="30" spans="1:39" ht="12" customHeight="1">
      <c r="A30" s="155">
        <v>7</v>
      </c>
      <c r="B30" s="156" t="s">
        <v>11</v>
      </c>
      <c r="C30" s="161" t="s">
        <v>53</v>
      </c>
      <c r="D30" s="96">
        <v>1973</v>
      </c>
      <c r="E30" s="97" t="s">
        <v>38</v>
      </c>
      <c r="F30" s="102">
        <f t="shared" si="5"/>
        <v>0.7291666666666666</v>
      </c>
      <c r="G30" s="98">
        <v>3</v>
      </c>
      <c r="H30" s="73">
        <v>7</v>
      </c>
      <c r="I30" s="73">
        <v>7</v>
      </c>
      <c r="J30" s="73">
        <v>9</v>
      </c>
      <c r="K30" s="73"/>
      <c r="L30" s="73"/>
      <c r="M30" s="73">
        <v>8</v>
      </c>
      <c r="N30" s="73"/>
      <c r="O30" s="73"/>
      <c r="P30" s="73"/>
      <c r="Q30" s="73"/>
      <c r="R30" s="73"/>
      <c r="S30" s="73"/>
      <c r="T30" s="73"/>
      <c r="U30" s="73"/>
      <c r="V30" s="158"/>
      <c r="W30" s="91">
        <f t="shared" si="6"/>
        <v>34</v>
      </c>
      <c r="X30" s="92">
        <f t="shared" si="7"/>
        <v>5</v>
      </c>
      <c r="Y30" s="101" t="s">
        <v>182</v>
      </c>
      <c r="Z30" s="159">
        <v>0.9006944444444445</v>
      </c>
      <c r="AA30" s="159">
        <v>0.775</v>
      </c>
      <c r="AB30" s="159">
        <v>0.7368055555555556</v>
      </c>
      <c r="AC30" s="159"/>
      <c r="AD30" s="159"/>
      <c r="AE30" s="159">
        <v>0.7291666666666666</v>
      </c>
      <c r="AF30" s="159"/>
      <c r="AG30" s="159"/>
      <c r="AH30" s="159"/>
      <c r="AI30" s="159"/>
      <c r="AJ30" s="159"/>
      <c r="AK30" s="159"/>
      <c r="AL30" s="159"/>
      <c r="AM30" s="160"/>
    </row>
    <row r="31" spans="1:39" ht="12" customHeight="1">
      <c r="A31" s="155">
        <v>8</v>
      </c>
      <c r="B31" s="156" t="s">
        <v>11</v>
      </c>
      <c r="C31" s="162" t="s">
        <v>60</v>
      </c>
      <c r="D31" s="85">
        <v>1976</v>
      </c>
      <c r="E31" s="163" t="s">
        <v>24</v>
      </c>
      <c r="F31" s="102">
        <f t="shared" si="5"/>
        <v>0.7395833333333334</v>
      </c>
      <c r="G31" s="98">
        <v>8</v>
      </c>
      <c r="H31" s="73">
        <v>9</v>
      </c>
      <c r="I31" s="73">
        <v>6</v>
      </c>
      <c r="J31" s="73"/>
      <c r="K31" s="73"/>
      <c r="L31" s="73"/>
      <c r="M31" s="73">
        <v>6</v>
      </c>
      <c r="N31" s="73"/>
      <c r="O31" s="73"/>
      <c r="P31" s="73"/>
      <c r="Q31" s="73"/>
      <c r="R31" s="73"/>
      <c r="S31" s="73"/>
      <c r="T31" s="73"/>
      <c r="U31" s="73"/>
      <c r="V31" s="158"/>
      <c r="W31" s="91">
        <f t="shared" si="6"/>
        <v>29</v>
      </c>
      <c r="X31" s="92">
        <f t="shared" si="7"/>
        <v>4</v>
      </c>
      <c r="Y31" s="159">
        <v>0.8173611111111111</v>
      </c>
      <c r="Z31" s="159">
        <v>0.8131944444444444</v>
      </c>
      <c r="AA31" s="159">
        <v>0.8083333333333332</v>
      </c>
      <c r="AB31" s="159"/>
      <c r="AC31" s="159"/>
      <c r="AD31" s="159"/>
      <c r="AE31" s="159">
        <v>0.7395833333333334</v>
      </c>
      <c r="AF31" s="159"/>
      <c r="AG31" s="159"/>
      <c r="AH31" s="159"/>
      <c r="AI31" s="159"/>
      <c r="AJ31" s="159"/>
      <c r="AK31" s="159"/>
      <c r="AL31" s="159"/>
      <c r="AM31" s="160"/>
    </row>
    <row r="32" spans="1:39" ht="12" customHeight="1">
      <c r="A32" s="155">
        <v>9</v>
      </c>
      <c r="B32" s="156" t="s">
        <v>11</v>
      </c>
      <c r="C32" s="161" t="s">
        <v>26</v>
      </c>
      <c r="D32" s="96">
        <v>1977</v>
      </c>
      <c r="E32" s="97"/>
      <c r="F32" s="102">
        <f t="shared" si="5"/>
        <v>0.8881944444444444</v>
      </c>
      <c r="G32" s="98">
        <v>6</v>
      </c>
      <c r="H32" s="73">
        <v>5</v>
      </c>
      <c r="I32" s="73">
        <v>3</v>
      </c>
      <c r="J32" s="73">
        <v>3</v>
      </c>
      <c r="K32" s="73">
        <v>5</v>
      </c>
      <c r="L32" s="73">
        <v>3</v>
      </c>
      <c r="M32" s="73"/>
      <c r="N32" s="73"/>
      <c r="O32" s="73"/>
      <c r="P32" s="73"/>
      <c r="Q32" s="73"/>
      <c r="R32" s="73"/>
      <c r="S32" s="73"/>
      <c r="T32" s="73"/>
      <c r="U32" s="73"/>
      <c r="V32" s="158"/>
      <c r="W32" s="91">
        <f t="shared" si="6"/>
        <v>25</v>
      </c>
      <c r="X32" s="92">
        <f t="shared" si="7"/>
        <v>6</v>
      </c>
      <c r="Y32" s="159">
        <v>0.9368055555555556</v>
      </c>
      <c r="Z32" s="159">
        <v>0.9326388888888889</v>
      </c>
      <c r="AA32" s="159">
        <v>0.907638888888889</v>
      </c>
      <c r="AB32" s="159">
        <v>0.9416666666666668</v>
      </c>
      <c r="AC32" s="159">
        <v>0.8881944444444444</v>
      </c>
      <c r="AD32" s="159" t="s">
        <v>156</v>
      </c>
      <c r="AE32" s="159"/>
      <c r="AF32" s="159"/>
      <c r="AG32" s="159"/>
      <c r="AH32" s="159"/>
      <c r="AI32" s="159"/>
      <c r="AJ32" s="159"/>
      <c r="AK32" s="159"/>
      <c r="AL32" s="159"/>
      <c r="AM32" s="160"/>
    </row>
    <row r="33" spans="1:39" ht="12" customHeight="1">
      <c r="A33" s="155">
        <v>10</v>
      </c>
      <c r="B33" s="156" t="s">
        <v>11</v>
      </c>
      <c r="C33" s="161" t="s">
        <v>159</v>
      </c>
      <c r="D33" s="96">
        <v>1973</v>
      </c>
      <c r="E33" s="97" t="s">
        <v>24</v>
      </c>
      <c r="F33" s="102">
        <f t="shared" si="5"/>
        <v>0.8666666666666667</v>
      </c>
      <c r="G33" s="98"/>
      <c r="H33" s="73">
        <v>3</v>
      </c>
      <c r="I33" s="73">
        <v>2</v>
      </c>
      <c r="J33" s="73">
        <v>4</v>
      </c>
      <c r="K33" s="73">
        <v>4</v>
      </c>
      <c r="L33" s="73">
        <v>2</v>
      </c>
      <c r="M33" s="73">
        <v>1</v>
      </c>
      <c r="N33" s="73">
        <v>3</v>
      </c>
      <c r="O33" s="73">
        <v>1</v>
      </c>
      <c r="P33" s="73">
        <v>2</v>
      </c>
      <c r="Q33" s="73">
        <v>3</v>
      </c>
      <c r="R33" s="73"/>
      <c r="S33" s="73"/>
      <c r="T33" s="73"/>
      <c r="U33" s="73"/>
      <c r="V33" s="158"/>
      <c r="W33" s="91">
        <f t="shared" si="6"/>
        <v>25</v>
      </c>
      <c r="X33" s="92">
        <f t="shared" si="7"/>
        <v>10</v>
      </c>
      <c r="Y33" s="159"/>
      <c r="Z33" s="159">
        <v>0.95625</v>
      </c>
      <c r="AA33" s="159">
        <v>0.925</v>
      </c>
      <c r="AB33" s="159">
        <v>0.8979166666666667</v>
      </c>
      <c r="AC33" s="159">
        <v>0.9201388888888888</v>
      </c>
      <c r="AD33" s="159" t="s">
        <v>156</v>
      </c>
      <c r="AE33" s="159">
        <v>0.8923611111111112</v>
      </c>
      <c r="AF33" s="159">
        <v>0.9041666666666667</v>
      </c>
      <c r="AG33" s="159">
        <v>0.8715277777777778</v>
      </c>
      <c r="AH33" s="159">
        <v>0.8666666666666667</v>
      </c>
      <c r="AI33" s="159">
        <v>0.8715277777777778</v>
      </c>
      <c r="AJ33" s="159"/>
      <c r="AK33" s="159"/>
      <c r="AL33" s="159"/>
      <c r="AM33" s="160"/>
    </row>
    <row r="34" spans="1:39" ht="12" customHeight="1">
      <c r="A34" s="155">
        <v>11</v>
      </c>
      <c r="B34" s="156" t="s">
        <v>11</v>
      </c>
      <c r="C34" s="161" t="s">
        <v>129</v>
      </c>
      <c r="D34" s="96">
        <v>1971</v>
      </c>
      <c r="E34" s="97"/>
      <c r="F34" s="102">
        <f t="shared" si="5"/>
        <v>0.8229166666666666</v>
      </c>
      <c r="G34" s="98"/>
      <c r="H34" s="73"/>
      <c r="I34" s="73"/>
      <c r="J34" s="73"/>
      <c r="K34" s="73"/>
      <c r="L34" s="73">
        <v>4</v>
      </c>
      <c r="M34" s="73">
        <v>2</v>
      </c>
      <c r="N34" s="73">
        <v>5</v>
      </c>
      <c r="O34" s="73">
        <v>3</v>
      </c>
      <c r="P34" s="73"/>
      <c r="Q34" s="73">
        <v>4</v>
      </c>
      <c r="R34" s="73"/>
      <c r="S34" s="73"/>
      <c r="T34" s="73"/>
      <c r="U34" s="73"/>
      <c r="V34" s="158"/>
      <c r="W34" s="91">
        <f t="shared" si="6"/>
        <v>18</v>
      </c>
      <c r="X34" s="92">
        <f t="shared" si="7"/>
        <v>5</v>
      </c>
      <c r="Y34" s="159"/>
      <c r="Z34" s="159"/>
      <c r="AA34" s="159"/>
      <c r="AB34" s="159"/>
      <c r="AC34" s="159"/>
      <c r="AD34" s="159" t="s">
        <v>156</v>
      </c>
      <c r="AE34" s="159">
        <v>0.8590277777777778</v>
      </c>
      <c r="AF34" s="159">
        <v>0.8465277777777778</v>
      </c>
      <c r="AG34" s="159">
        <v>0.8229166666666666</v>
      </c>
      <c r="AH34" s="159"/>
      <c r="AI34" s="159">
        <v>0.8625</v>
      </c>
      <c r="AJ34" s="159"/>
      <c r="AK34" s="159"/>
      <c r="AL34" s="159"/>
      <c r="AM34" s="160"/>
    </row>
    <row r="35" spans="1:39" ht="12" customHeight="1">
      <c r="A35" s="155">
        <v>12</v>
      </c>
      <c r="B35" s="156" t="s">
        <v>11</v>
      </c>
      <c r="C35" s="164" t="s">
        <v>43</v>
      </c>
      <c r="D35" s="96">
        <v>1977</v>
      </c>
      <c r="E35" s="97"/>
      <c r="F35" s="102">
        <f t="shared" si="5"/>
        <v>0.9131944444444445</v>
      </c>
      <c r="G35" s="98">
        <v>5</v>
      </c>
      <c r="H35" s="73">
        <v>4</v>
      </c>
      <c r="I35" s="73">
        <v>1</v>
      </c>
      <c r="J35" s="73"/>
      <c r="K35" s="73">
        <v>3</v>
      </c>
      <c r="L35" s="73">
        <v>1</v>
      </c>
      <c r="M35" s="73"/>
      <c r="N35" s="73">
        <v>2</v>
      </c>
      <c r="O35" s="73"/>
      <c r="P35" s="73"/>
      <c r="Q35" s="73"/>
      <c r="R35" s="73"/>
      <c r="S35" s="73"/>
      <c r="T35" s="73"/>
      <c r="U35" s="73"/>
      <c r="V35" s="158"/>
      <c r="W35" s="91">
        <f t="shared" si="6"/>
        <v>16</v>
      </c>
      <c r="X35" s="92">
        <f t="shared" si="7"/>
        <v>6</v>
      </c>
      <c r="Y35" s="159">
        <v>0.9395833333333333</v>
      </c>
      <c r="Z35" s="159">
        <v>0.95</v>
      </c>
      <c r="AA35" s="101" t="s">
        <v>183</v>
      </c>
      <c r="AB35" s="159"/>
      <c r="AC35" s="159">
        <v>0.9993055555555556</v>
      </c>
      <c r="AD35" s="159" t="s">
        <v>156</v>
      </c>
      <c r="AE35" s="159"/>
      <c r="AF35" s="159">
        <v>0.9131944444444445</v>
      </c>
      <c r="AG35" s="159"/>
      <c r="AH35" s="159"/>
      <c r="AI35" s="159"/>
      <c r="AJ35" s="159"/>
      <c r="AK35" s="159"/>
      <c r="AL35" s="159"/>
      <c r="AM35" s="160"/>
    </row>
    <row r="36" spans="1:39" ht="12" customHeight="1">
      <c r="A36" s="155">
        <v>13</v>
      </c>
      <c r="B36" s="156" t="s">
        <v>11</v>
      </c>
      <c r="C36" s="164" t="s">
        <v>54</v>
      </c>
      <c r="D36" s="96">
        <v>1975</v>
      </c>
      <c r="E36" s="97"/>
      <c r="F36" s="102">
        <f t="shared" si="5"/>
        <v>0.8902777777777778</v>
      </c>
      <c r="G36" s="98">
        <v>4</v>
      </c>
      <c r="H36" s="73">
        <v>6</v>
      </c>
      <c r="I36" s="73"/>
      <c r="J36" s="73"/>
      <c r="K36" s="73"/>
      <c r="L36" s="73"/>
      <c r="M36" s="73"/>
      <c r="N36" s="73"/>
      <c r="O36" s="73"/>
      <c r="P36" s="73"/>
      <c r="Q36" s="73">
        <v>2</v>
      </c>
      <c r="R36" s="73"/>
      <c r="S36" s="73"/>
      <c r="T36" s="73"/>
      <c r="U36" s="73"/>
      <c r="V36" s="158"/>
      <c r="W36" s="91">
        <f t="shared" si="6"/>
        <v>12</v>
      </c>
      <c r="X36" s="92">
        <f t="shared" si="7"/>
        <v>3</v>
      </c>
      <c r="Y36" s="159">
        <v>0.94375</v>
      </c>
      <c r="Z36" s="159">
        <v>0.93125</v>
      </c>
      <c r="AA36" s="159"/>
      <c r="AB36" s="159"/>
      <c r="AC36" s="159"/>
      <c r="AD36" s="159"/>
      <c r="AE36" s="159"/>
      <c r="AF36" s="159"/>
      <c r="AG36" s="159"/>
      <c r="AH36" s="159"/>
      <c r="AI36" s="159">
        <v>0.8902777777777778</v>
      </c>
      <c r="AJ36" s="159"/>
      <c r="AK36" s="159"/>
      <c r="AL36" s="159"/>
      <c r="AM36" s="160"/>
    </row>
    <row r="37" spans="1:39" ht="12" customHeight="1">
      <c r="A37" s="155">
        <v>14</v>
      </c>
      <c r="B37" s="156" t="s">
        <v>11</v>
      </c>
      <c r="C37" s="161" t="s">
        <v>95</v>
      </c>
      <c r="D37" s="96">
        <v>1972</v>
      </c>
      <c r="E37" s="97"/>
      <c r="F37" s="102">
        <f t="shared" si="5"/>
        <v>0.8</v>
      </c>
      <c r="G37" s="98"/>
      <c r="H37" s="73"/>
      <c r="I37" s="73"/>
      <c r="J37" s="73"/>
      <c r="K37" s="73"/>
      <c r="L37" s="73"/>
      <c r="M37" s="73"/>
      <c r="N37" s="73"/>
      <c r="O37" s="73">
        <v>5</v>
      </c>
      <c r="P37" s="73">
        <v>5</v>
      </c>
      <c r="Q37" s="73"/>
      <c r="R37" s="73"/>
      <c r="S37" s="73"/>
      <c r="T37" s="73"/>
      <c r="U37" s="73"/>
      <c r="V37" s="158"/>
      <c r="W37" s="91">
        <f t="shared" si="6"/>
        <v>10</v>
      </c>
      <c r="X37" s="92">
        <f t="shared" si="7"/>
        <v>2</v>
      </c>
      <c r="Y37" s="159"/>
      <c r="Z37" s="159"/>
      <c r="AA37" s="159"/>
      <c r="AB37" s="159"/>
      <c r="AC37" s="159"/>
      <c r="AD37" s="159"/>
      <c r="AE37" s="159"/>
      <c r="AF37" s="159"/>
      <c r="AG37" s="159">
        <v>0.8048611111111111</v>
      </c>
      <c r="AH37" s="159">
        <v>0.8</v>
      </c>
      <c r="AI37" s="159"/>
      <c r="AJ37" s="159"/>
      <c r="AK37" s="159"/>
      <c r="AL37" s="159"/>
      <c r="AM37" s="160"/>
    </row>
    <row r="38" spans="1:39" ht="12" customHeight="1">
      <c r="A38" s="155">
        <v>15</v>
      </c>
      <c r="B38" s="156" t="s">
        <v>11</v>
      </c>
      <c r="C38" s="161" t="s">
        <v>67</v>
      </c>
      <c r="D38" s="96">
        <v>1974</v>
      </c>
      <c r="E38" s="97"/>
      <c r="F38" s="102">
        <f t="shared" si="5"/>
        <v>0.7576388888888889</v>
      </c>
      <c r="G38" s="98"/>
      <c r="H38" s="73"/>
      <c r="I38" s="73"/>
      <c r="J38" s="73"/>
      <c r="K38" s="73"/>
      <c r="L38" s="73"/>
      <c r="M38" s="73"/>
      <c r="N38" s="73"/>
      <c r="O38" s="73"/>
      <c r="P38" s="73">
        <v>8</v>
      </c>
      <c r="Q38" s="73"/>
      <c r="R38" s="73"/>
      <c r="S38" s="73"/>
      <c r="T38" s="73"/>
      <c r="U38" s="73"/>
      <c r="V38" s="158"/>
      <c r="W38" s="91">
        <f t="shared" si="6"/>
        <v>8</v>
      </c>
      <c r="X38" s="92">
        <f t="shared" si="7"/>
        <v>1</v>
      </c>
      <c r="Y38" s="159"/>
      <c r="Z38" s="159"/>
      <c r="AA38" s="159"/>
      <c r="AB38" s="159"/>
      <c r="AC38" s="159"/>
      <c r="AD38" s="159"/>
      <c r="AE38" s="159"/>
      <c r="AF38" s="159"/>
      <c r="AG38" s="159"/>
      <c r="AH38" s="159">
        <v>0.7576388888888889</v>
      </c>
      <c r="AI38" s="159"/>
      <c r="AJ38" s="159"/>
      <c r="AK38" s="159"/>
      <c r="AL38" s="159"/>
      <c r="AM38" s="160"/>
    </row>
    <row r="39" spans="1:39" ht="12" customHeight="1">
      <c r="A39" s="155">
        <v>16</v>
      </c>
      <c r="B39" s="156" t="s">
        <v>11</v>
      </c>
      <c r="C39" s="164" t="s">
        <v>446</v>
      </c>
      <c r="D39" s="96">
        <v>1973</v>
      </c>
      <c r="E39" s="97"/>
      <c r="F39" s="102">
        <f t="shared" si="5"/>
        <v>0.7868055555555555</v>
      </c>
      <c r="G39" s="98"/>
      <c r="H39" s="73"/>
      <c r="I39" s="73"/>
      <c r="J39" s="73"/>
      <c r="K39" s="73"/>
      <c r="L39" s="73"/>
      <c r="M39" s="73"/>
      <c r="N39" s="73"/>
      <c r="O39" s="73"/>
      <c r="P39" s="73"/>
      <c r="Q39" s="73">
        <v>8</v>
      </c>
      <c r="R39" s="73"/>
      <c r="S39" s="73"/>
      <c r="T39" s="73"/>
      <c r="U39" s="73"/>
      <c r="V39" s="158"/>
      <c r="W39" s="91">
        <f t="shared" si="6"/>
        <v>8</v>
      </c>
      <c r="X39" s="92">
        <f t="shared" si="7"/>
        <v>1</v>
      </c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>
        <v>0.7868055555555555</v>
      </c>
      <c r="AJ39" s="159"/>
      <c r="AK39" s="159"/>
      <c r="AL39" s="159"/>
      <c r="AM39" s="165"/>
    </row>
    <row r="40" spans="1:39" ht="12" customHeight="1">
      <c r="A40" s="155">
        <v>17</v>
      </c>
      <c r="B40" s="156" t="s">
        <v>11</v>
      </c>
      <c r="C40" s="161" t="s">
        <v>114</v>
      </c>
      <c r="D40" s="96">
        <v>1978</v>
      </c>
      <c r="E40" s="97" t="s">
        <v>42</v>
      </c>
      <c r="F40" s="102">
        <f t="shared" si="5"/>
        <v>0.811111111111111</v>
      </c>
      <c r="G40" s="98"/>
      <c r="H40" s="73"/>
      <c r="I40" s="73"/>
      <c r="J40" s="73"/>
      <c r="K40" s="73">
        <v>7</v>
      </c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158"/>
      <c r="W40" s="91">
        <f t="shared" si="6"/>
        <v>7</v>
      </c>
      <c r="X40" s="92">
        <f t="shared" si="7"/>
        <v>1</v>
      </c>
      <c r="Y40" s="159"/>
      <c r="Z40" s="159"/>
      <c r="AA40" s="159"/>
      <c r="AB40" s="159"/>
      <c r="AC40" s="159">
        <v>0.811111111111111</v>
      </c>
      <c r="AD40" s="159"/>
      <c r="AE40" s="159"/>
      <c r="AF40" s="159"/>
      <c r="AG40" s="159"/>
      <c r="AH40" s="159"/>
      <c r="AI40" s="159"/>
      <c r="AJ40" s="159"/>
      <c r="AK40" s="159"/>
      <c r="AL40" s="159"/>
      <c r="AM40" s="160"/>
    </row>
    <row r="41" spans="1:39" ht="12" customHeight="1">
      <c r="A41" s="155">
        <v>18</v>
      </c>
      <c r="B41" s="156" t="s">
        <v>11</v>
      </c>
      <c r="C41" s="161" t="s">
        <v>59</v>
      </c>
      <c r="D41" s="96">
        <v>1978</v>
      </c>
      <c r="E41" s="97" t="s">
        <v>24</v>
      </c>
      <c r="F41" s="102">
        <f t="shared" si="5"/>
        <v>0.9409722222222222</v>
      </c>
      <c r="G41" s="98"/>
      <c r="H41" s="73"/>
      <c r="I41" s="73"/>
      <c r="J41" s="73"/>
      <c r="K41" s="73">
        <v>3</v>
      </c>
      <c r="L41" s="73"/>
      <c r="M41" s="73">
        <v>0</v>
      </c>
      <c r="N41" s="73">
        <v>1</v>
      </c>
      <c r="O41" s="73"/>
      <c r="P41" s="73">
        <v>1</v>
      </c>
      <c r="Q41" s="73"/>
      <c r="R41" s="73"/>
      <c r="S41" s="73"/>
      <c r="T41" s="73"/>
      <c r="U41" s="73"/>
      <c r="V41" s="158"/>
      <c r="W41" s="91">
        <f t="shared" si="6"/>
        <v>5</v>
      </c>
      <c r="X41" s="92">
        <f t="shared" si="7"/>
        <v>4</v>
      </c>
      <c r="Y41" s="159"/>
      <c r="Z41" s="159"/>
      <c r="AA41" s="159"/>
      <c r="AB41" s="159"/>
      <c r="AC41" s="101" t="s">
        <v>184</v>
      </c>
      <c r="AD41" s="159"/>
      <c r="AE41" s="159">
        <v>0.9590277777777777</v>
      </c>
      <c r="AF41" s="101" t="s">
        <v>185</v>
      </c>
      <c r="AG41" s="159"/>
      <c r="AH41" s="159">
        <v>0.9409722222222222</v>
      </c>
      <c r="AI41" s="159"/>
      <c r="AJ41" s="159"/>
      <c r="AK41" s="159"/>
      <c r="AL41" s="159"/>
      <c r="AM41" s="160"/>
    </row>
    <row r="42" spans="1:39" ht="12" customHeight="1">
      <c r="A42" s="155">
        <v>19</v>
      </c>
      <c r="B42" s="156" t="s">
        <v>11</v>
      </c>
      <c r="C42" s="99" t="s">
        <v>29</v>
      </c>
      <c r="D42" s="96">
        <v>1972</v>
      </c>
      <c r="E42" s="97" t="s">
        <v>30</v>
      </c>
      <c r="F42" s="102">
        <f t="shared" si="5"/>
        <v>0.8881944444444444</v>
      </c>
      <c r="G42" s="98"/>
      <c r="H42" s="73"/>
      <c r="I42" s="73"/>
      <c r="J42" s="73"/>
      <c r="K42" s="73"/>
      <c r="L42" s="73"/>
      <c r="M42" s="73"/>
      <c r="N42" s="73">
        <v>4</v>
      </c>
      <c r="O42" s="73"/>
      <c r="P42" s="73"/>
      <c r="Q42" s="73"/>
      <c r="R42" s="73"/>
      <c r="S42" s="73"/>
      <c r="T42" s="73"/>
      <c r="U42" s="73"/>
      <c r="V42" s="158"/>
      <c r="W42" s="91">
        <f t="shared" si="6"/>
        <v>4</v>
      </c>
      <c r="X42" s="92">
        <f t="shared" si="7"/>
        <v>1</v>
      </c>
      <c r="Y42" s="159"/>
      <c r="Z42" s="159"/>
      <c r="AA42" s="159"/>
      <c r="AB42" s="159"/>
      <c r="AC42" s="159"/>
      <c r="AD42" s="159"/>
      <c r="AE42" s="159"/>
      <c r="AF42" s="159">
        <v>0.8881944444444444</v>
      </c>
      <c r="AG42" s="159"/>
      <c r="AH42" s="159"/>
      <c r="AI42" s="159"/>
      <c r="AJ42" s="159"/>
      <c r="AK42" s="159"/>
      <c r="AL42" s="159"/>
      <c r="AM42" s="160"/>
    </row>
    <row r="43" spans="1:39" ht="12" customHeight="1">
      <c r="A43" s="155">
        <v>20</v>
      </c>
      <c r="B43" s="156" t="s">
        <v>11</v>
      </c>
      <c r="C43" s="99" t="s">
        <v>12</v>
      </c>
      <c r="D43" s="96">
        <v>1970</v>
      </c>
      <c r="E43" s="97" t="s">
        <v>13</v>
      </c>
      <c r="F43" s="102">
        <f t="shared" si="5"/>
        <v>0.8680555555555555</v>
      </c>
      <c r="G43" s="98"/>
      <c r="H43" s="73"/>
      <c r="I43" s="73"/>
      <c r="J43" s="73"/>
      <c r="K43" s="73"/>
      <c r="L43" s="73"/>
      <c r="M43" s="73"/>
      <c r="N43" s="73"/>
      <c r="O43" s="73">
        <v>2</v>
      </c>
      <c r="P43" s="73"/>
      <c r="Q43" s="73"/>
      <c r="R43" s="73"/>
      <c r="S43" s="73"/>
      <c r="T43" s="73"/>
      <c r="U43" s="73"/>
      <c r="V43" s="158"/>
      <c r="W43" s="91">
        <f t="shared" si="6"/>
        <v>2</v>
      </c>
      <c r="X43" s="92">
        <f t="shared" si="7"/>
        <v>1</v>
      </c>
      <c r="Y43" s="159"/>
      <c r="Z43" s="159"/>
      <c r="AA43" s="159"/>
      <c r="AB43" s="159"/>
      <c r="AC43" s="159"/>
      <c r="AD43" s="159"/>
      <c r="AE43" s="159"/>
      <c r="AF43" s="159"/>
      <c r="AG43" s="159">
        <v>0.8680555555555555</v>
      </c>
      <c r="AH43" s="159"/>
      <c r="AI43" s="159"/>
      <c r="AJ43" s="159"/>
      <c r="AK43" s="159"/>
      <c r="AL43" s="159"/>
      <c r="AM43" s="165"/>
    </row>
    <row r="44" spans="1:39" ht="12" customHeight="1">
      <c r="A44" s="155">
        <v>21</v>
      </c>
      <c r="B44" s="156" t="s">
        <v>11</v>
      </c>
      <c r="C44" s="99" t="s">
        <v>122</v>
      </c>
      <c r="D44" s="96">
        <v>1971</v>
      </c>
      <c r="E44" s="97"/>
      <c r="F44" s="100" t="s">
        <v>121</v>
      </c>
      <c r="G44" s="98"/>
      <c r="H44" s="73">
        <v>2</v>
      </c>
      <c r="I44" s="73"/>
      <c r="J44" s="73"/>
      <c r="K44" s="167"/>
      <c r="L44" s="73"/>
      <c r="M44" s="73">
        <v>0</v>
      </c>
      <c r="N44" s="73"/>
      <c r="O44" s="73"/>
      <c r="P44" s="73"/>
      <c r="Q44" s="73"/>
      <c r="R44" s="73"/>
      <c r="S44" s="73"/>
      <c r="T44" s="73"/>
      <c r="U44" s="73"/>
      <c r="V44" s="158"/>
      <c r="W44" s="91">
        <f t="shared" si="6"/>
        <v>2</v>
      </c>
      <c r="X44" s="92">
        <f t="shared" si="7"/>
        <v>2</v>
      </c>
      <c r="Y44" s="159"/>
      <c r="Z44" s="101" t="s">
        <v>186</v>
      </c>
      <c r="AA44" s="159"/>
      <c r="AB44" s="159"/>
      <c r="AC44" s="168"/>
      <c r="AD44" s="159"/>
      <c r="AE44" s="101" t="s">
        <v>121</v>
      </c>
      <c r="AF44" s="159"/>
      <c r="AG44" s="159"/>
      <c r="AH44" s="159"/>
      <c r="AI44" s="159"/>
      <c r="AJ44" s="159"/>
      <c r="AK44" s="159"/>
      <c r="AL44" s="159"/>
      <c r="AM44" s="160"/>
    </row>
    <row r="45" spans="1:39" ht="12" customHeight="1">
      <c r="A45" s="155">
        <v>22</v>
      </c>
      <c r="B45" s="156" t="s">
        <v>11</v>
      </c>
      <c r="C45" s="166" t="s">
        <v>447</v>
      </c>
      <c r="D45" s="96">
        <v>1970</v>
      </c>
      <c r="E45" s="97"/>
      <c r="F45" s="102">
        <f>MIN(Y45:AM45)</f>
        <v>0.9458333333333333</v>
      </c>
      <c r="G45" s="98"/>
      <c r="H45" s="73"/>
      <c r="I45" s="73"/>
      <c r="J45" s="73"/>
      <c r="K45" s="73"/>
      <c r="L45" s="73"/>
      <c r="M45" s="73"/>
      <c r="N45" s="73"/>
      <c r="O45" s="73"/>
      <c r="P45" s="73"/>
      <c r="Q45" s="73">
        <v>1</v>
      </c>
      <c r="R45" s="73"/>
      <c r="S45" s="73"/>
      <c r="T45" s="73"/>
      <c r="U45" s="73"/>
      <c r="V45" s="158"/>
      <c r="W45" s="91">
        <f t="shared" si="6"/>
        <v>1</v>
      </c>
      <c r="X45" s="92">
        <f t="shared" si="7"/>
        <v>1</v>
      </c>
      <c r="Y45" s="159"/>
      <c r="Z45" s="159"/>
      <c r="AA45" s="159"/>
      <c r="AB45" s="159"/>
      <c r="AC45" s="101"/>
      <c r="AD45" s="159"/>
      <c r="AE45" s="159"/>
      <c r="AF45" s="101"/>
      <c r="AG45" s="159"/>
      <c r="AH45" s="159"/>
      <c r="AI45" s="159">
        <v>0.9458333333333333</v>
      </c>
      <c r="AJ45" s="159"/>
      <c r="AK45" s="159"/>
      <c r="AL45" s="159"/>
      <c r="AM45" s="165"/>
    </row>
    <row r="46" spans="1:39" ht="12" customHeight="1">
      <c r="A46" s="155">
        <v>23</v>
      </c>
      <c r="B46" s="169" t="s">
        <v>11</v>
      </c>
      <c r="C46" s="170" t="s">
        <v>138</v>
      </c>
      <c r="D46" s="171">
        <v>1974</v>
      </c>
      <c r="E46" s="172"/>
      <c r="F46" s="173" t="s">
        <v>137</v>
      </c>
      <c r="G46" s="174"/>
      <c r="H46" s="175"/>
      <c r="I46" s="175">
        <v>0</v>
      </c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6"/>
      <c r="W46" s="177">
        <f t="shared" si="6"/>
        <v>0</v>
      </c>
      <c r="X46" s="92">
        <f t="shared" si="7"/>
        <v>1</v>
      </c>
      <c r="Y46" s="178"/>
      <c r="Z46" s="178"/>
      <c r="AA46" s="101" t="s">
        <v>137</v>
      </c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9"/>
      <c r="AM46" s="180"/>
    </row>
    <row r="47" spans="1:39" ht="12" customHeight="1">
      <c r="A47" s="181">
        <v>23</v>
      </c>
      <c r="B47" s="182"/>
      <c r="C47" s="183" t="s">
        <v>181</v>
      </c>
      <c r="D47" s="184"/>
      <c r="E47" s="185" t="s">
        <v>181</v>
      </c>
      <c r="F47" s="134"/>
      <c r="G47" s="186">
        <f aca="true" t="shared" si="8" ref="G47:U47">SUM(COUNTIF(G24:G46,"&gt;-1"))</f>
        <v>8</v>
      </c>
      <c r="H47" s="187">
        <f t="shared" si="8"/>
        <v>9</v>
      </c>
      <c r="I47" s="187">
        <f t="shared" si="8"/>
        <v>11</v>
      </c>
      <c r="J47" s="187">
        <f t="shared" si="8"/>
        <v>8</v>
      </c>
      <c r="K47" s="187">
        <f t="shared" si="8"/>
        <v>9</v>
      </c>
      <c r="L47" s="187">
        <f t="shared" si="8"/>
        <v>10</v>
      </c>
      <c r="M47" s="187">
        <f t="shared" si="8"/>
        <v>12</v>
      </c>
      <c r="N47" s="187">
        <f t="shared" si="8"/>
        <v>10</v>
      </c>
      <c r="O47" s="187">
        <f t="shared" si="8"/>
        <v>10</v>
      </c>
      <c r="P47" s="187">
        <f t="shared" si="8"/>
        <v>10</v>
      </c>
      <c r="Q47" s="187">
        <f t="shared" si="8"/>
        <v>10</v>
      </c>
      <c r="R47" s="187">
        <f t="shared" si="8"/>
        <v>0</v>
      </c>
      <c r="S47" s="187">
        <f t="shared" si="8"/>
        <v>0</v>
      </c>
      <c r="T47" s="187">
        <f t="shared" si="8"/>
        <v>0</v>
      </c>
      <c r="U47" s="188">
        <f t="shared" si="8"/>
        <v>0</v>
      </c>
      <c r="V47" s="189"/>
      <c r="W47" s="126">
        <f>SUM(G47:U47)/10</f>
        <v>10.7</v>
      </c>
      <c r="X47" s="190" t="s">
        <v>181</v>
      </c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>
        <f>SUM(COUNTIF(AI24:AI46,"&gt;-1"))</f>
        <v>10</v>
      </c>
      <c r="AJ47" s="186">
        <f>SUM(COUNTIF(AJ24:AJ46,"&gt;-1"))</f>
        <v>0</v>
      </c>
      <c r="AK47" s="186">
        <f>SUM(COUNTIF(AK24:AK46,"&gt;-1"))</f>
        <v>0</v>
      </c>
      <c r="AL47" s="186">
        <f>SUM(COUNTIF(AL24:AL46,"&gt;-1"))</f>
        <v>0</v>
      </c>
      <c r="AM47" s="191"/>
    </row>
    <row r="48" spans="1:39" ht="12" customHeight="1">
      <c r="A48" s="129" t="s">
        <v>161</v>
      </c>
      <c r="B48" s="130" t="s">
        <v>2</v>
      </c>
      <c r="C48" s="131" t="s">
        <v>5</v>
      </c>
      <c r="D48" s="132" t="s">
        <v>162</v>
      </c>
      <c r="E48" s="133" t="s">
        <v>7</v>
      </c>
      <c r="F48" s="134">
        <v>2008</v>
      </c>
      <c r="G48" s="135">
        <v>1</v>
      </c>
      <c r="H48" s="136">
        <v>2</v>
      </c>
      <c r="I48" s="136">
        <v>3</v>
      </c>
      <c r="J48" s="136">
        <v>4</v>
      </c>
      <c r="K48" s="136">
        <v>5</v>
      </c>
      <c r="L48" s="136">
        <v>6</v>
      </c>
      <c r="M48" s="136">
        <v>7</v>
      </c>
      <c r="N48" s="136">
        <v>8</v>
      </c>
      <c r="O48" s="136">
        <v>9</v>
      </c>
      <c r="P48" s="136">
        <v>10</v>
      </c>
      <c r="Q48" s="136">
        <v>11</v>
      </c>
      <c r="R48" s="136">
        <v>12</v>
      </c>
      <c r="S48" s="136">
        <v>13</v>
      </c>
      <c r="T48" s="136">
        <v>14</v>
      </c>
      <c r="U48" s="130">
        <v>15</v>
      </c>
      <c r="V48" s="137" t="s">
        <v>163</v>
      </c>
      <c r="W48" s="138" t="s">
        <v>164</v>
      </c>
      <c r="X48" s="139" t="s">
        <v>3</v>
      </c>
      <c r="Y48" s="140" t="s">
        <v>165</v>
      </c>
      <c r="Z48" s="141" t="s">
        <v>166</v>
      </c>
      <c r="AA48" s="140" t="s">
        <v>167</v>
      </c>
      <c r="AB48" s="141" t="s">
        <v>168</v>
      </c>
      <c r="AC48" s="140" t="s">
        <v>169</v>
      </c>
      <c r="AD48" s="140" t="s">
        <v>170</v>
      </c>
      <c r="AE48" s="140" t="s">
        <v>171</v>
      </c>
      <c r="AF48" s="141" t="s">
        <v>172</v>
      </c>
      <c r="AG48" s="140" t="s">
        <v>173</v>
      </c>
      <c r="AH48" s="141" t="s">
        <v>174</v>
      </c>
      <c r="AI48" s="140" t="s">
        <v>175</v>
      </c>
      <c r="AJ48" s="141" t="s">
        <v>176</v>
      </c>
      <c r="AK48" s="140" t="s">
        <v>177</v>
      </c>
      <c r="AL48" s="141" t="s">
        <v>178</v>
      </c>
      <c r="AM48" s="142" t="s">
        <v>179</v>
      </c>
    </row>
    <row r="49" spans="1:39" ht="12" customHeight="1">
      <c r="A49" s="143">
        <v>1</v>
      </c>
      <c r="B49" s="144" t="s">
        <v>16</v>
      </c>
      <c r="C49" s="145" t="s">
        <v>37</v>
      </c>
      <c r="D49" s="146">
        <v>1964</v>
      </c>
      <c r="E49" s="86" t="s">
        <v>38</v>
      </c>
      <c r="F49" s="70">
        <f aca="true" t="shared" si="9" ref="F49:F64">MIN(Y49:AM49)</f>
        <v>0.7090277777777777</v>
      </c>
      <c r="G49" s="192">
        <v>9</v>
      </c>
      <c r="H49" s="148">
        <v>9</v>
      </c>
      <c r="I49" s="148">
        <v>9</v>
      </c>
      <c r="J49" s="148">
        <v>8</v>
      </c>
      <c r="K49" s="149">
        <v>10</v>
      </c>
      <c r="L49" s="148"/>
      <c r="M49" s="149">
        <v>10</v>
      </c>
      <c r="N49" s="148">
        <v>8</v>
      </c>
      <c r="O49" s="148">
        <v>8</v>
      </c>
      <c r="P49" s="148"/>
      <c r="Q49" s="148">
        <v>9</v>
      </c>
      <c r="R49" s="148"/>
      <c r="S49" s="148"/>
      <c r="T49" s="148"/>
      <c r="U49" s="148"/>
      <c r="V49" s="150"/>
      <c r="W49" s="151">
        <f aca="true" t="shared" si="10" ref="W49:W66">IF(COUNTIF(G49:U49,"&gt;=0")&lt;11,SUM(G49:U49),SUM(LARGE(G49:U49,1),LARGE(G49:U49,2),LARGE(G49:U49,3),LARGE(G49:U49,4),LARGE(G49:U49,5),LARGE(G49:U49,6),LARGE(G49:U49,7),LARGE(G49:U49,8),LARGE(G49:U49,9),LARGE(G49:U49,10)))</f>
        <v>80</v>
      </c>
      <c r="X49" s="152">
        <f aca="true" t="shared" si="11" ref="X49:X66">SUM(COUNTIF(G49:U49,"&gt;-1"))</f>
        <v>9</v>
      </c>
      <c r="Y49" s="153">
        <v>0.7631944444444444</v>
      </c>
      <c r="Z49" s="153">
        <v>0.7597222222222223</v>
      </c>
      <c r="AA49" s="153">
        <v>0.7236111111111111</v>
      </c>
      <c r="AB49" s="153">
        <v>0.7229166666666668</v>
      </c>
      <c r="AC49" s="153">
        <v>0.7159722222222222</v>
      </c>
      <c r="AD49" s="153"/>
      <c r="AE49" s="153">
        <v>0.7090277777777777</v>
      </c>
      <c r="AF49" s="153">
        <v>0.7458333333333332</v>
      </c>
      <c r="AG49" s="153">
        <v>0.7340277777777778</v>
      </c>
      <c r="AH49" s="153"/>
      <c r="AI49" s="153">
        <v>0.7125</v>
      </c>
      <c r="AJ49" s="153"/>
      <c r="AK49" s="153"/>
      <c r="AL49" s="193"/>
      <c r="AM49" s="154"/>
    </row>
    <row r="50" spans="1:39" ht="12" customHeight="1">
      <c r="A50" s="155">
        <v>2</v>
      </c>
      <c r="B50" s="156" t="s">
        <v>16</v>
      </c>
      <c r="C50" s="157" t="s">
        <v>34</v>
      </c>
      <c r="D50" s="96">
        <v>1963</v>
      </c>
      <c r="E50" s="97" t="s">
        <v>35</v>
      </c>
      <c r="F50" s="102">
        <f t="shared" si="9"/>
        <v>0.6875</v>
      </c>
      <c r="G50" s="88">
        <v>10</v>
      </c>
      <c r="H50" s="74">
        <v>10</v>
      </c>
      <c r="I50" s="74">
        <v>10</v>
      </c>
      <c r="J50" s="74">
        <v>10</v>
      </c>
      <c r="K50" s="73"/>
      <c r="L50" s="74">
        <v>10</v>
      </c>
      <c r="M50" s="73"/>
      <c r="N50" s="73">
        <v>9</v>
      </c>
      <c r="O50" s="73">
        <v>9</v>
      </c>
      <c r="P50" s="73"/>
      <c r="Q50" s="717">
        <v>10</v>
      </c>
      <c r="R50" s="73"/>
      <c r="S50" s="73"/>
      <c r="T50" s="73"/>
      <c r="U50" s="73"/>
      <c r="V50" s="158"/>
      <c r="W50" s="91">
        <f t="shared" si="10"/>
        <v>78</v>
      </c>
      <c r="X50" s="92">
        <f t="shared" si="11"/>
        <v>8</v>
      </c>
      <c r="Y50" s="159">
        <v>0.7388888888888889</v>
      </c>
      <c r="Z50" s="159">
        <v>0.7430555555555555</v>
      </c>
      <c r="AA50" s="159">
        <v>0.7027777777777778</v>
      </c>
      <c r="AB50" s="159">
        <v>0.6965277777777777</v>
      </c>
      <c r="AC50" s="159"/>
      <c r="AD50" s="159" t="s">
        <v>156</v>
      </c>
      <c r="AE50" s="159"/>
      <c r="AF50" s="159">
        <v>0.6965277777777777</v>
      </c>
      <c r="AG50" s="159">
        <v>0.6875</v>
      </c>
      <c r="AH50" s="159"/>
      <c r="AI50" s="159">
        <v>0.7006944444444444</v>
      </c>
      <c r="AJ50" s="159"/>
      <c r="AK50" s="159"/>
      <c r="AL50" s="159"/>
      <c r="AM50" s="160"/>
    </row>
    <row r="51" spans="1:39" ht="12" customHeight="1">
      <c r="A51" s="155">
        <v>3</v>
      </c>
      <c r="B51" s="156" t="s">
        <v>16</v>
      </c>
      <c r="C51" s="719" t="s">
        <v>62</v>
      </c>
      <c r="D51" s="96">
        <v>1968</v>
      </c>
      <c r="E51" s="97" t="s">
        <v>38</v>
      </c>
      <c r="F51" s="102">
        <f t="shared" si="9"/>
        <v>0.7423611111111111</v>
      </c>
      <c r="G51" s="98"/>
      <c r="H51" s="73">
        <v>7</v>
      </c>
      <c r="I51" s="73">
        <v>7</v>
      </c>
      <c r="J51" s="73">
        <v>7</v>
      </c>
      <c r="K51" s="73">
        <v>9</v>
      </c>
      <c r="L51" s="73">
        <v>8</v>
      </c>
      <c r="M51" s="73">
        <v>8</v>
      </c>
      <c r="N51" s="73"/>
      <c r="O51" s="73">
        <v>7</v>
      </c>
      <c r="P51" s="73">
        <v>9</v>
      </c>
      <c r="Q51" s="73">
        <v>8</v>
      </c>
      <c r="R51" s="73"/>
      <c r="S51" s="73"/>
      <c r="T51" s="73"/>
      <c r="U51" s="73"/>
      <c r="V51" s="158"/>
      <c r="W51" s="91">
        <f t="shared" si="10"/>
        <v>70</v>
      </c>
      <c r="X51" s="92">
        <f t="shared" si="11"/>
        <v>9</v>
      </c>
      <c r="Y51" s="159"/>
      <c r="Z51" s="159">
        <v>0.81875</v>
      </c>
      <c r="AA51" s="159">
        <v>0.782638888888889</v>
      </c>
      <c r="AB51" s="159">
        <v>0.7861111111111111</v>
      </c>
      <c r="AC51" s="159">
        <v>0.7506944444444444</v>
      </c>
      <c r="AD51" s="159" t="s">
        <v>156</v>
      </c>
      <c r="AE51" s="159">
        <v>0.7458333333333332</v>
      </c>
      <c r="AF51" s="159"/>
      <c r="AG51" s="159">
        <v>0.7527777777777778</v>
      </c>
      <c r="AH51" s="159">
        <v>0.7625</v>
      </c>
      <c r="AI51" s="159">
        <v>0.7423611111111111</v>
      </c>
      <c r="AJ51" s="159"/>
      <c r="AK51" s="159"/>
      <c r="AL51" s="159"/>
      <c r="AM51" s="160"/>
    </row>
    <row r="52" spans="1:39" ht="12" customHeight="1">
      <c r="A52" s="155">
        <v>4</v>
      </c>
      <c r="B52" s="156" t="s">
        <v>16</v>
      </c>
      <c r="C52" s="161" t="s">
        <v>48</v>
      </c>
      <c r="D52" s="96">
        <v>1968</v>
      </c>
      <c r="E52" s="97" t="s">
        <v>38</v>
      </c>
      <c r="F52" s="102">
        <f t="shared" si="9"/>
        <v>0.720138888888889</v>
      </c>
      <c r="G52" s="98">
        <v>8</v>
      </c>
      <c r="H52" s="73">
        <v>8</v>
      </c>
      <c r="I52" s="73">
        <v>8</v>
      </c>
      <c r="J52" s="73">
        <v>9</v>
      </c>
      <c r="K52" s="73">
        <v>3</v>
      </c>
      <c r="L52" s="73">
        <v>2</v>
      </c>
      <c r="M52" s="73">
        <v>9</v>
      </c>
      <c r="N52" s="73">
        <v>6</v>
      </c>
      <c r="O52" s="73"/>
      <c r="P52" s="74">
        <v>10</v>
      </c>
      <c r="Q52" s="73"/>
      <c r="R52" s="73"/>
      <c r="S52" s="73"/>
      <c r="T52" s="73"/>
      <c r="U52" s="73"/>
      <c r="V52" s="158"/>
      <c r="W52" s="91">
        <f t="shared" si="10"/>
        <v>63</v>
      </c>
      <c r="X52" s="92">
        <f t="shared" si="11"/>
        <v>9</v>
      </c>
      <c r="Y52" s="159">
        <v>0.7979166666666666</v>
      </c>
      <c r="Z52" s="159">
        <v>0.7944444444444444</v>
      </c>
      <c r="AA52" s="159">
        <v>0.7409722222222223</v>
      </c>
      <c r="AB52" s="159">
        <v>0.720138888888889</v>
      </c>
      <c r="AC52" s="159">
        <v>0.9715277777777778</v>
      </c>
      <c r="AD52" s="159" t="s">
        <v>156</v>
      </c>
      <c r="AE52" s="159">
        <v>0.7243055555555555</v>
      </c>
      <c r="AF52" s="159">
        <v>0.811111111111111</v>
      </c>
      <c r="AG52" s="159"/>
      <c r="AH52" s="159">
        <v>0.7236111111111111</v>
      </c>
      <c r="AI52" s="159"/>
      <c r="AJ52" s="159"/>
      <c r="AK52" s="159"/>
      <c r="AL52" s="159"/>
      <c r="AM52" s="160"/>
    </row>
    <row r="53" spans="1:39" ht="12" customHeight="1">
      <c r="A53" s="155">
        <v>5</v>
      </c>
      <c r="B53" s="156" t="s">
        <v>16</v>
      </c>
      <c r="C53" s="162" t="s">
        <v>139</v>
      </c>
      <c r="D53" s="85">
        <v>1967</v>
      </c>
      <c r="E53" s="163" t="s">
        <v>24</v>
      </c>
      <c r="F53" s="102">
        <f t="shared" si="9"/>
        <v>0.7993055555555556</v>
      </c>
      <c r="G53" s="98">
        <v>7</v>
      </c>
      <c r="H53" s="73">
        <v>6</v>
      </c>
      <c r="I53" s="73">
        <v>3</v>
      </c>
      <c r="J53" s="73">
        <v>3</v>
      </c>
      <c r="K53" s="73">
        <v>7</v>
      </c>
      <c r="L53" s="73">
        <v>5</v>
      </c>
      <c r="M53" s="73">
        <v>3</v>
      </c>
      <c r="N53" s="73">
        <v>3</v>
      </c>
      <c r="O53" s="73">
        <v>3</v>
      </c>
      <c r="P53" s="73">
        <v>6</v>
      </c>
      <c r="Q53" s="73">
        <v>7</v>
      </c>
      <c r="R53" s="73"/>
      <c r="S53" s="73"/>
      <c r="T53" s="73"/>
      <c r="U53" s="73"/>
      <c r="V53" s="158"/>
      <c r="W53" s="91">
        <f t="shared" si="10"/>
        <v>50</v>
      </c>
      <c r="X53" s="92">
        <f t="shared" si="11"/>
        <v>11</v>
      </c>
      <c r="Y53" s="159">
        <v>0.8881944444444444</v>
      </c>
      <c r="Z53" s="159">
        <v>0.875</v>
      </c>
      <c r="AA53" s="159">
        <v>0.9416666666666668</v>
      </c>
      <c r="AB53" s="159">
        <v>0.925</v>
      </c>
      <c r="AC53" s="159">
        <v>0.8388888888888889</v>
      </c>
      <c r="AD53" s="159" t="s">
        <v>156</v>
      </c>
      <c r="AE53" s="159">
        <v>0.8819444444444445</v>
      </c>
      <c r="AF53" s="159">
        <v>0.8569444444444444</v>
      </c>
      <c r="AG53" s="159">
        <v>0.8506944444444445</v>
      </c>
      <c r="AH53" s="159">
        <v>0.8833333333333333</v>
      </c>
      <c r="AI53" s="159">
        <v>0.7993055555555556</v>
      </c>
      <c r="AJ53" s="159"/>
      <c r="AK53" s="159"/>
      <c r="AL53" s="159"/>
      <c r="AM53" s="160"/>
    </row>
    <row r="54" spans="1:39" ht="12" customHeight="1">
      <c r="A54" s="155">
        <v>6</v>
      </c>
      <c r="B54" s="156" t="s">
        <v>16</v>
      </c>
      <c r="C54" s="162" t="s">
        <v>101</v>
      </c>
      <c r="D54" s="85">
        <v>1964</v>
      </c>
      <c r="E54" s="163" t="s">
        <v>24</v>
      </c>
      <c r="F54" s="102">
        <f t="shared" si="9"/>
        <v>0.8055555555555555</v>
      </c>
      <c r="G54" s="98"/>
      <c r="H54" s="73"/>
      <c r="I54" s="73"/>
      <c r="J54" s="73"/>
      <c r="K54" s="73">
        <v>8</v>
      </c>
      <c r="L54" s="73">
        <v>6</v>
      </c>
      <c r="M54" s="73">
        <v>6</v>
      </c>
      <c r="N54" s="73">
        <v>7</v>
      </c>
      <c r="O54" s="73">
        <v>4</v>
      </c>
      <c r="P54" s="73">
        <v>7</v>
      </c>
      <c r="Q54" s="73">
        <v>5</v>
      </c>
      <c r="R54" s="73"/>
      <c r="S54" s="73"/>
      <c r="T54" s="73"/>
      <c r="U54" s="73"/>
      <c r="V54" s="158"/>
      <c r="W54" s="91">
        <f t="shared" si="10"/>
        <v>43</v>
      </c>
      <c r="X54" s="92">
        <f t="shared" si="11"/>
        <v>7</v>
      </c>
      <c r="Y54" s="159"/>
      <c r="Z54" s="159"/>
      <c r="AA54" s="159"/>
      <c r="AB54" s="159"/>
      <c r="AC54" s="159">
        <v>0.8305555555555556</v>
      </c>
      <c r="AD54" s="159" t="s">
        <v>156</v>
      </c>
      <c r="AE54" s="159">
        <v>0.813888888888889</v>
      </c>
      <c r="AF54" s="159">
        <v>0.8055555555555555</v>
      </c>
      <c r="AG54" s="159">
        <v>0.8256944444444444</v>
      </c>
      <c r="AH54" s="159">
        <v>0.8173611111111111</v>
      </c>
      <c r="AI54" s="159">
        <v>0.8173611111111111</v>
      </c>
      <c r="AJ54" s="159"/>
      <c r="AK54" s="159"/>
      <c r="AL54" s="159"/>
      <c r="AM54" s="160"/>
    </row>
    <row r="55" spans="1:39" ht="12" customHeight="1">
      <c r="A55" s="155">
        <v>7</v>
      </c>
      <c r="B55" s="156" t="s">
        <v>16</v>
      </c>
      <c r="C55" s="164" t="s">
        <v>107</v>
      </c>
      <c r="D55" s="96">
        <v>1960</v>
      </c>
      <c r="E55" s="97" t="s">
        <v>73</v>
      </c>
      <c r="F55" s="102">
        <f t="shared" si="9"/>
        <v>0.8041666666666667</v>
      </c>
      <c r="G55" s="98">
        <v>6</v>
      </c>
      <c r="H55" s="73">
        <v>4</v>
      </c>
      <c r="I55" s="73">
        <v>6</v>
      </c>
      <c r="J55" s="73">
        <v>6</v>
      </c>
      <c r="K55" s="73"/>
      <c r="L55" s="73"/>
      <c r="M55" s="73"/>
      <c r="N55" s="73">
        <v>4</v>
      </c>
      <c r="O55" s="73">
        <v>6</v>
      </c>
      <c r="P55" s="73"/>
      <c r="Q55" s="73">
        <v>6</v>
      </c>
      <c r="R55" s="73"/>
      <c r="S55" s="73"/>
      <c r="T55" s="73"/>
      <c r="U55" s="73"/>
      <c r="V55" s="158"/>
      <c r="W55" s="91">
        <f t="shared" si="10"/>
        <v>38</v>
      </c>
      <c r="X55" s="92">
        <f t="shared" si="11"/>
        <v>7</v>
      </c>
      <c r="Y55" s="159">
        <v>0.90625</v>
      </c>
      <c r="Z55" s="159">
        <v>0.9138888888888889</v>
      </c>
      <c r="AA55" s="159">
        <v>0.8361111111111111</v>
      </c>
      <c r="AB55" s="159">
        <v>0.8465277777777778</v>
      </c>
      <c r="AC55" s="159"/>
      <c r="AD55" s="159"/>
      <c r="AE55" s="159"/>
      <c r="AF55" s="159">
        <v>0.8381944444444445</v>
      </c>
      <c r="AG55" s="159">
        <v>0.8090277777777778</v>
      </c>
      <c r="AH55" s="159"/>
      <c r="AI55" s="159">
        <v>0.8041666666666667</v>
      </c>
      <c r="AJ55" s="159"/>
      <c r="AK55" s="159"/>
      <c r="AL55" s="159"/>
      <c r="AM55" s="160"/>
    </row>
    <row r="56" spans="1:39" ht="12" customHeight="1">
      <c r="A56" s="155">
        <v>8</v>
      </c>
      <c r="B56" s="156" t="s">
        <v>16</v>
      </c>
      <c r="C56" s="161" t="s">
        <v>97</v>
      </c>
      <c r="D56" s="96">
        <v>1960</v>
      </c>
      <c r="E56" s="97"/>
      <c r="F56" s="102">
        <f t="shared" si="9"/>
        <v>0.8041666666666667</v>
      </c>
      <c r="G56" s="98"/>
      <c r="H56" s="73"/>
      <c r="I56" s="73"/>
      <c r="J56" s="73"/>
      <c r="K56" s="73"/>
      <c r="L56" s="73">
        <v>7</v>
      </c>
      <c r="M56" s="73">
        <v>5</v>
      </c>
      <c r="N56" s="73">
        <v>5</v>
      </c>
      <c r="O56" s="73">
        <v>5</v>
      </c>
      <c r="P56" s="73">
        <v>8</v>
      </c>
      <c r="Q56" s="73"/>
      <c r="R56" s="73"/>
      <c r="S56" s="73"/>
      <c r="T56" s="73"/>
      <c r="U56" s="73"/>
      <c r="V56" s="158"/>
      <c r="W56" s="91">
        <f t="shared" si="10"/>
        <v>30</v>
      </c>
      <c r="X56" s="92">
        <f t="shared" si="11"/>
        <v>5</v>
      </c>
      <c r="Y56" s="159"/>
      <c r="Z56" s="159"/>
      <c r="AA56" s="159"/>
      <c r="AB56" s="159"/>
      <c r="AC56" s="159"/>
      <c r="AD56" s="159" t="s">
        <v>156</v>
      </c>
      <c r="AE56" s="159">
        <v>0.8291666666666666</v>
      </c>
      <c r="AF56" s="159">
        <v>0.8208333333333333</v>
      </c>
      <c r="AG56" s="159">
        <v>0.8208333333333333</v>
      </c>
      <c r="AH56" s="159">
        <v>0.8041666666666667</v>
      </c>
      <c r="AI56" s="159"/>
      <c r="AJ56" s="159"/>
      <c r="AK56" s="159"/>
      <c r="AL56" s="159"/>
      <c r="AM56" s="160"/>
    </row>
    <row r="57" spans="1:39" ht="12" customHeight="1">
      <c r="A57" s="155">
        <v>9</v>
      </c>
      <c r="B57" s="156" t="s">
        <v>16</v>
      </c>
      <c r="C57" s="161" t="s">
        <v>31</v>
      </c>
      <c r="D57" s="96">
        <v>1963</v>
      </c>
      <c r="E57" s="97" t="s">
        <v>22</v>
      </c>
      <c r="F57" s="102">
        <f t="shared" si="9"/>
        <v>0.6868055555555556</v>
      </c>
      <c r="G57" s="98"/>
      <c r="H57" s="73"/>
      <c r="I57" s="73"/>
      <c r="J57" s="73"/>
      <c r="K57" s="73"/>
      <c r="L57" s="73">
        <v>9</v>
      </c>
      <c r="M57" s="73"/>
      <c r="N57" s="74">
        <v>10</v>
      </c>
      <c r="O57" s="74">
        <v>10</v>
      </c>
      <c r="P57" s="73"/>
      <c r="Q57" s="73"/>
      <c r="R57" s="73"/>
      <c r="S57" s="73"/>
      <c r="T57" s="73"/>
      <c r="U57" s="73"/>
      <c r="V57" s="158"/>
      <c r="W57" s="91">
        <f t="shared" si="10"/>
        <v>29</v>
      </c>
      <c r="X57" s="92">
        <f t="shared" si="11"/>
        <v>3</v>
      </c>
      <c r="Y57" s="159"/>
      <c r="Z57" s="159"/>
      <c r="AA57" s="159"/>
      <c r="AB57" s="159"/>
      <c r="AC57" s="159"/>
      <c r="AD57" s="159" t="s">
        <v>156</v>
      </c>
      <c r="AE57" s="159"/>
      <c r="AF57" s="159">
        <v>0.6909722222222222</v>
      </c>
      <c r="AG57" s="159">
        <v>0.6868055555555556</v>
      </c>
      <c r="AH57" s="159"/>
      <c r="AI57" s="159"/>
      <c r="AJ57" s="159"/>
      <c r="AK57" s="159"/>
      <c r="AL57" s="159"/>
      <c r="AM57" s="160"/>
    </row>
    <row r="58" spans="1:39" ht="12" customHeight="1">
      <c r="A58" s="155">
        <v>10</v>
      </c>
      <c r="B58" s="156" t="s">
        <v>16</v>
      </c>
      <c r="C58" s="194" t="s">
        <v>17</v>
      </c>
      <c r="D58" s="85">
        <v>1965</v>
      </c>
      <c r="E58" s="163"/>
      <c r="F58" s="102">
        <f t="shared" si="9"/>
        <v>0.8611111111111112</v>
      </c>
      <c r="G58" s="98">
        <v>5</v>
      </c>
      <c r="H58" s="73">
        <v>3</v>
      </c>
      <c r="I58" s="73"/>
      <c r="J58" s="73"/>
      <c r="K58" s="73">
        <v>5</v>
      </c>
      <c r="L58" s="73"/>
      <c r="M58" s="73">
        <v>4</v>
      </c>
      <c r="N58" s="73"/>
      <c r="O58" s="73">
        <v>1</v>
      </c>
      <c r="P58" s="73">
        <v>5</v>
      </c>
      <c r="Q58" s="73">
        <v>1</v>
      </c>
      <c r="R58" s="73"/>
      <c r="S58" s="73"/>
      <c r="T58" s="73"/>
      <c r="U58" s="73"/>
      <c r="V58" s="158"/>
      <c r="W58" s="91">
        <f t="shared" si="10"/>
        <v>24</v>
      </c>
      <c r="X58" s="92">
        <f t="shared" si="11"/>
        <v>7</v>
      </c>
      <c r="Y58" s="159">
        <v>0.9229166666666666</v>
      </c>
      <c r="Z58" s="159">
        <v>0.9201388888888888</v>
      </c>
      <c r="AA58" s="159"/>
      <c r="AB58" s="159"/>
      <c r="AC58" s="159">
        <v>0.88125</v>
      </c>
      <c r="AD58" s="159"/>
      <c r="AE58" s="159">
        <v>0.8805555555555555</v>
      </c>
      <c r="AF58" s="159"/>
      <c r="AG58" s="159">
        <v>0.8854166666666666</v>
      </c>
      <c r="AH58" s="159">
        <v>0.9097222222222222</v>
      </c>
      <c r="AI58" s="159">
        <v>0.8611111111111112</v>
      </c>
      <c r="AJ58" s="159"/>
      <c r="AK58" s="159"/>
      <c r="AL58" s="159"/>
      <c r="AM58" s="160"/>
    </row>
    <row r="59" spans="1:39" ht="12" customHeight="1">
      <c r="A59" s="155">
        <v>11</v>
      </c>
      <c r="B59" s="156" t="s">
        <v>16</v>
      </c>
      <c r="C59" s="99" t="s">
        <v>135</v>
      </c>
      <c r="D59" s="96">
        <v>1962</v>
      </c>
      <c r="E59" s="97" t="s">
        <v>136</v>
      </c>
      <c r="F59" s="102">
        <f t="shared" si="9"/>
        <v>0.8381944444444445</v>
      </c>
      <c r="G59" s="98"/>
      <c r="H59" s="73"/>
      <c r="I59" s="73">
        <v>5</v>
      </c>
      <c r="J59" s="73">
        <v>4</v>
      </c>
      <c r="K59" s="73">
        <v>6</v>
      </c>
      <c r="L59" s="73">
        <v>4</v>
      </c>
      <c r="M59" s="73"/>
      <c r="N59" s="73"/>
      <c r="O59" s="73">
        <v>2</v>
      </c>
      <c r="P59" s="73"/>
      <c r="Q59" s="73">
        <v>2</v>
      </c>
      <c r="R59" s="73"/>
      <c r="S59" s="73"/>
      <c r="T59" s="73"/>
      <c r="U59" s="73"/>
      <c r="V59" s="158"/>
      <c r="W59" s="91">
        <f t="shared" si="10"/>
        <v>23</v>
      </c>
      <c r="X59" s="92">
        <f t="shared" si="11"/>
        <v>6</v>
      </c>
      <c r="Y59" s="159"/>
      <c r="Z59" s="159"/>
      <c r="AA59" s="159">
        <v>0.8381944444444445</v>
      </c>
      <c r="AB59" s="159">
        <v>0.875</v>
      </c>
      <c r="AC59" s="159">
        <v>0.8743055555555556</v>
      </c>
      <c r="AD59" s="159" t="s">
        <v>156</v>
      </c>
      <c r="AE59" s="159"/>
      <c r="AF59" s="159"/>
      <c r="AG59" s="159">
        <v>0.8555555555555556</v>
      </c>
      <c r="AH59" s="159"/>
      <c r="AI59" s="159">
        <v>0.8465277777777778</v>
      </c>
      <c r="AJ59" s="159"/>
      <c r="AK59" s="159"/>
      <c r="AL59" s="159"/>
      <c r="AM59" s="160"/>
    </row>
    <row r="60" spans="1:39" ht="12" customHeight="1">
      <c r="A60" s="155">
        <v>12</v>
      </c>
      <c r="B60" s="156" t="s">
        <v>16</v>
      </c>
      <c r="C60" s="99" t="s">
        <v>148</v>
      </c>
      <c r="D60" s="96">
        <v>1962</v>
      </c>
      <c r="E60" s="97" t="s">
        <v>149</v>
      </c>
      <c r="F60" s="102">
        <f t="shared" si="9"/>
        <v>0.8597222222222222</v>
      </c>
      <c r="G60" s="98"/>
      <c r="H60" s="73"/>
      <c r="I60" s="73">
        <v>4</v>
      </c>
      <c r="J60" s="73">
        <v>5</v>
      </c>
      <c r="K60" s="73"/>
      <c r="L60" s="73">
        <v>3</v>
      </c>
      <c r="M60" s="73">
        <v>2</v>
      </c>
      <c r="N60" s="73"/>
      <c r="O60" s="73"/>
      <c r="P60" s="73"/>
      <c r="Q60" s="73">
        <v>0</v>
      </c>
      <c r="R60" s="73"/>
      <c r="S60" s="73"/>
      <c r="T60" s="73"/>
      <c r="U60" s="73"/>
      <c r="V60" s="158"/>
      <c r="W60" s="91">
        <f t="shared" si="10"/>
        <v>14</v>
      </c>
      <c r="X60" s="92">
        <f t="shared" si="11"/>
        <v>5</v>
      </c>
      <c r="Y60" s="159"/>
      <c r="Z60" s="159"/>
      <c r="AA60" s="159">
        <v>0.8597222222222222</v>
      </c>
      <c r="AB60" s="159">
        <v>0.8625</v>
      </c>
      <c r="AC60" s="159"/>
      <c r="AD60" s="159" t="s">
        <v>156</v>
      </c>
      <c r="AE60" s="159">
        <v>0.9652777777777778</v>
      </c>
      <c r="AF60" s="159"/>
      <c r="AG60" s="159"/>
      <c r="AH60" s="159"/>
      <c r="AI60" s="159">
        <v>0.876388888888889</v>
      </c>
      <c r="AJ60" s="159"/>
      <c r="AK60" s="159"/>
      <c r="AL60" s="159"/>
      <c r="AM60" s="160"/>
    </row>
    <row r="61" spans="1:39" ht="12" customHeight="1">
      <c r="A61" s="155">
        <v>13</v>
      </c>
      <c r="B61" s="156" t="s">
        <v>16</v>
      </c>
      <c r="C61" s="99" t="s">
        <v>19</v>
      </c>
      <c r="D61" s="96">
        <v>1968</v>
      </c>
      <c r="E61" s="97" t="s">
        <v>20</v>
      </c>
      <c r="F61" s="102">
        <f t="shared" si="9"/>
        <v>0.81875</v>
      </c>
      <c r="G61" s="98"/>
      <c r="H61" s="73">
        <v>5</v>
      </c>
      <c r="I61" s="73"/>
      <c r="J61" s="73"/>
      <c r="K61" s="73"/>
      <c r="L61" s="73"/>
      <c r="M61" s="73"/>
      <c r="N61" s="73">
        <v>2</v>
      </c>
      <c r="O61" s="73"/>
      <c r="P61" s="73"/>
      <c r="Q61" s="73">
        <v>4</v>
      </c>
      <c r="R61" s="73"/>
      <c r="S61" s="73"/>
      <c r="T61" s="73"/>
      <c r="U61" s="73"/>
      <c r="V61" s="158"/>
      <c r="W61" s="91">
        <f t="shared" si="10"/>
        <v>11</v>
      </c>
      <c r="X61" s="92">
        <f t="shared" si="11"/>
        <v>3</v>
      </c>
      <c r="Y61" s="159"/>
      <c r="Z61" s="159">
        <v>0.9055555555555556</v>
      </c>
      <c r="AA61" s="159"/>
      <c r="AB61" s="159"/>
      <c r="AC61" s="159"/>
      <c r="AD61" s="159"/>
      <c r="AE61" s="159"/>
      <c r="AF61" s="159">
        <v>0.8833333333333333</v>
      </c>
      <c r="AG61" s="159"/>
      <c r="AH61" s="159"/>
      <c r="AI61" s="159">
        <v>0.81875</v>
      </c>
      <c r="AJ61" s="159"/>
      <c r="AK61" s="159"/>
      <c r="AL61" s="159"/>
      <c r="AM61" s="160"/>
    </row>
    <row r="62" spans="1:39" ht="12" customHeight="1">
      <c r="A62" s="155">
        <v>14</v>
      </c>
      <c r="B62" s="156" t="s">
        <v>16</v>
      </c>
      <c r="C62" s="99" t="s">
        <v>83</v>
      </c>
      <c r="D62" s="96">
        <v>1965</v>
      </c>
      <c r="E62" s="97"/>
      <c r="F62" s="102">
        <f t="shared" si="9"/>
        <v>0.7715277777777777</v>
      </c>
      <c r="G62" s="98"/>
      <c r="H62" s="73"/>
      <c r="I62" s="73"/>
      <c r="J62" s="73"/>
      <c r="K62" s="73"/>
      <c r="L62" s="73"/>
      <c r="M62" s="73">
        <v>7</v>
      </c>
      <c r="N62" s="73"/>
      <c r="O62" s="73"/>
      <c r="P62" s="73"/>
      <c r="Q62" s="73"/>
      <c r="R62" s="73"/>
      <c r="S62" s="73"/>
      <c r="T62" s="73"/>
      <c r="U62" s="73"/>
      <c r="V62" s="158"/>
      <c r="W62" s="91">
        <f t="shared" si="10"/>
        <v>7</v>
      </c>
      <c r="X62" s="92">
        <f t="shared" si="11"/>
        <v>1</v>
      </c>
      <c r="Y62" s="159"/>
      <c r="Z62" s="159"/>
      <c r="AA62" s="159"/>
      <c r="AB62" s="159"/>
      <c r="AC62" s="159"/>
      <c r="AD62" s="159"/>
      <c r="AE62" s="159">
        <v>0.7715277777777777</v>
      </c>
      <c r="AF62" s="159"/>
      <c r="AG62" s="159"/>
      <c r="AH62" s="159"/>
      <c r="AI62" s="159"/>
      <c r="AJ62" s="159"/>
      <c r="AK62" s="159"/>
      <c r="AL62" s="159"/>
      <c r="AM62" s="160"/>
    </row>
    <row r="63" spans="1:39" ht="12" customHeight="1">
      <c r="A63" s="155">
        <v>15</v>
      </c>
      <c r="B63" s="156" t="s">
        <v>16</v>
      </c>
      <c r="C63" s="194" t="s">
        <v>106</v>
      </c>
      <c r="D63" s="85">
        <v>1968</v>
      </c>
      <c r="E63" s="195" t="s">
        <v>30</v>
      </c>
      <c r="F63" s="102">
        <f t="shared" si="9"/>
        <v>0.8229166666666666</v>
      </c>
      <c r="G63" s="98">
        <v>4</v>
      </c>
      <c r="H63" s="73"/>
      <c r="I63" s="73"/>
      <c r="J63" s="73"/>
      <c r="K63" s="73"/>
      <c r="L63" s="73"/>
      <c r="M63" s="73"/>
      <c r="N63" s="73"/>
      <c r="O63" s="73"/>
      <c r="P63" s="73"/>
      <c r="Q63" s="73">
        <v>3</v>
      </c>
      <c r="R63" s="73"/>
      <c r="S63" s="73"/>
      <c r="T63" s="73"/>
      <c r="U63" s="73"/>
      <c r="V63" s="158"/>
      <c r="W63" s="91">
        <f t="shared" si="10"/>
        <v>7</v>
      </c>
      <c r="X63" s="92">
        <f t="shared" si="11"/>
        <v>2</v>
      </c>
      <c r="Y63" s="101" t="s">
        <v>105</v>
      </c>
      <c r="Z63" s="159"/>
      <c r="AA63" s="159"/>
      <c r="AB63" s="159"/>
      <c r="AC63" s="159"/>
      <c r="AD63" s="159"/>
      <c r="AE63" s="159"/>
      <c r="AF63" s="159"/>
      <c r="AG63" s="159"/>
      <c r="AH63" s="159"/>
      <c r="AI63" s="159">
        <v>0.8229166666666666</v>
      </c>
      <c r="AJ63" s="159"/>
      <c r="AK63" s="159"/>
      <c r="AL63" s="159"/>
      <c r="AM63" s="160"/>
    </row>
    <row r="64" spans="1:39" ht="12" customHeight="1">
      <c r="A64" s="155">
        <v>16</v>
      </c>
      <c r="B64" s="156" t="s">
        <v>16</v>
      </c>
      <c r="C64" s="194" t="s">
        <v>61</v>
      </c>
      <c r="D64" s="85">
        <v>1962</v>
      </c>
      <c r="E64" s="163"/>
      <c r="F64" s="102">
        <f t="shared" si="9"/>
        <v>0.9423611111111111</v>
      </c>
      <c r="G64" s="98"/>
      <c r="H64" s="73"/>
      <c r="I64" s="73"/>
      <c r="J64" s="73"/>
      <c r="K64" s="73">
        <v>4</v>
      </c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158"/>
      <c r="W64" s="91">
        <f t="shared" si="10"/>
        <v>4</v>
      </c>
      <c r="X64" s="92">
        <f t="shared" si="11"/>
        <v>1</v>
      </c>
      <c r="Y64" s="159"/>
      <c r="Z64" s="159"/>
      <c r="AA64" s="159"/>
      <c r="AB64" s="159"/>
      <c r="AC64" s="159">
        <v>0.9423611111111111</v>
      </c>
      <c r="AD64" s="159"/>
      <c r="AE64" s="159"/>
      <c r="AF64" s="159"/>
      <c r="AG64" s="159"/>
      <c r="AH64" s="159"/>
      <c r="AI64" s="159"/>
      <c r="AJ64" s="159"/>
      <c r="AK64" s="159"/>
      <c r="AL64" s="159"/>
      <c r="AM64" s="165"/>
    </row>
    <row r="65" spans="1:39" ht="12" customHeight="1">
      <c r="A65" s="155">
        <v>17</v>
      </c>
      <c r="B65" s="156" t="s">
        <v>16</v>
      </c>
      <c r="C65" s="166" t="s">
        <v>113</v>
      </c>
      <c r="D65" s="96">
        <v>1968</v>
      </c>
      <c r="E65" s="97"/>
      <c r="F65" s="100" t="s">
        <v>112</v>
      </c>
      <c r="G65" s="98"/>
      <c r="H65" s="73"/>
      <c r="I65" s="73">
        <v>2</v>
      </c>
      <c r="J65" s="73"/>
      <c r="K65" s="73">
        <v>2</v>
      </c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158"/>
      <c r="W65" s="91">
        <f t="shared" si="10"/>
        <v>4</v>
      </c>
      <c r="X65" s="92">
        <f t="shared" si="11"/>
        <v>2</v>
      </c>
      <c r="Y65" s="159"/>
      <c r="Z65" s="159"/>
      <c r="AA65" s="101" t="s">
        <v>187</v>
      </c>
      <c r="AB65" s="159"/>
      <c r="AC65" s="101" t="s">
        <v>112</v>
      </c>
      <c r="AD65" s="159"/>
      <c r="AE65" s="159"/>
      <c r="AF65" s="159"/>
      <c r="AG65" s="159"/>
      <c r="AH65" s="159"/>
      <c r="AI65" s="159"/>
      <c r="AJ65" s="159"/>
      <c r="AK65" s="159"/>
      <c r="AL65" s="159"/>
      <c r="AM65" s="165"/>
    </row>
    <row r="66" spans="1:39" ht="12" customHeight="1">
      <c r="A66" s="196">
        <v>18</v>
      </c>
      <c r="B66" s="169" t="s">
        <v>16</v>
      </c>
      <c r="C66" s="170" t="s">
        <v>82</v>
      </c>
      <c r="D66" s="171">
        <v>1960</v>
      </c>
      <c r="E66" s="172" t="s">
        <v>13</v>
      </c>
      <c r="F66" s="102">
        <f>MIN(Y66:AM66)</f>
        <v>0.9583333333333334</v>
      </c>
      <c r="G66" s="174"/>
      <c r="H66" s="175"/>
      <c r="I66" s="175">
        <v>1</v>
      </c>
      <c r="J66" s="175"/>
      <c r="K66" s="175"/>
      <c r="L66" s="175"/>
      <c r="M66" s="175"/>
      <c r="N66" s="175"/>
      <c r="O66" s="175">
        <v>0</v>
      </c>
      <c r="P66" s="175"/>
      <c r="Q66" s="175"/>
      <c r="R66" s="175"/>
      <c r="S66" s="175"/>
      <c r="T66" s="175"/>
      <c r="U66" s="175"/>
      <c r="V66" s="176"/>
      <c r="W66" s="177">
        <f t="shared" si="10"/>
        <v>1</v>
      </c>
      <c r="X66" s="197">
        <f t="shared" si="11"/>
        <v>2</v>
      </c>
      <c r="Y66" s="178"/>
      <c r="Z66" s="178"/>
      <c r="AA66" s="198" t="s">
        <v>188</v>
      </c>
      <c r="AB66" s="178"/>
      <c r="AC66" s="178"/>
      <c r="AD66" s="178"/>
      <c r="AE66" s="178"/>
      <c r="AF66" s="178"/>
      <c r="AG66" s="178">
        <v>0.9583333333333334</v>
      </c>
      <c r="AH66" s="178"/>
      <c r="AI66" s="178"/>
      <c r="AJ66" s="178"/>
      <c r="AK66" s="178"/>
      <c r="AL66" s="179"/>
      <c r="AM66" s="180"/>
    </row>
    <row r="67" spans="1:39" ht="11.25" customHeight="1">
      <c r="A67" s="199">
        <v>18</v>
      </c>
      <c r="B67" s="200"/>
      <c r="C67" s="200"/>
      <c r="D67" s="184"/>
      <c r="E67" s="185" t="s">
        <v>181</v>
      </c>
      <c r="F67" s="134"/>
      <c r="G67" s="186">
        <f aca="true" t="shared" si="12" ref="G67:U67">SUM(COUNTIF(G49:G66,"&gt;-1"))</f>
        <v>7</v>
      </c>
      <c r="H67" s="187">
        <f t="shared" si="12"/>
        <v>8</v>
      </c>
      <c r="I67" s="187">
        <f t="shared" si="12"/>
        <v>10</v>
      </c>
      <c r="J67" s="187">
        <f t="shared" si="12"/>
        <v>8</v>
      </c>
      <c r="K67" s="187">
        <f t="shared" si="12"/>
        <v>9</v>
      </c>
      <c r="L67" s="187">
        <f t="shared" si="12"/>
        <v>9</v>
      </c>
      <c r="M67" s="187">
        <f t="shared" si="12"/>
        <v>9</v>
      </c>
      <c r="N67" s="187">
        <f t="shared" si="12"/>
        <v>9</v>
      </c>
      <c r="O67" s="187">
        <f t="shared" si="12"/>
        <v>11</v>
      </c>
      <c r="P67" s="187">
        <f t="shared" si="12"/>
        <v>6</v>
      </c>
      <c r="Q67" s="187">
        <f t="shared" si="12"/>
        <v>11</v>
      </c>
      <c r="R67" s="187">
        <f t="shared" si="12"/>
        <v>0</v>
      </c>
      <c r="S67" s="187">
        <f t="shared" si="12"/>
        <v>0</v>
      </c>
      <c r="T67" s="187">
        <f t="shared" si="12"/>
        <v>0</v>
      </c>
      <c r="U67" s="188">
        <f t="shared" si="12"/>
        <v>0</v>
      </c>
      <c r="V67" s="189"/>
      <c r="W67" s="126">
        <f>SUM(G67:U67)/10</f>
        <v>9.7</v>
      </c>
      <c r="X67" s="190" t="s">
        <v>181</v>
      </c>
      <c r="Y67" s="201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191"/>
    </row>
    <row r="68" spans="1:39" ht="12" customHeight="1">
      <c r="A68" s="129" t="s">
        <v>161</v>
      </c>
      <c r="B68" s="130" t="s">
        <v>2</v>
      </c>
      <c r="C68" s="131" t="s">
        <v>5</v>
      </c>
      <c r="D68" s="132" t="s">
        <v>162</v>
      </c>
      <c r="E68" s="133" t="s">
        <v>7</v>
      </c>
      <c r="F68" s="134">
        <v>2008</v>
      </c>
      <c r="G68" s="135">
        <v>1</v>
      </c>
      <c r="H68" s="136">
        <v>2</v>
      </c>
      <c r="I68" s="136">
        <v>3</v>
      </c>
      <c r="J68" s="136">
        <v>4</v>
      </c>
      <c r="K68" s="136">
        <v>5</v>
      </c>
      <c r="L68" s="136">
        <v>6</v>
      </c>
      <c r="M68" s="136">
        <v>7</v>
      </c>
      <c r="N68" s="136">
        <v>8</v>
      </c>
      <c r="O68" s="136">
        <v>9</v>
      </c>
      <c r="P68" s="136">
        <v>10</v>
      </c>
      <c r="Q68" s="136">
        <v>11</v>
      </c>
      <c r="R68" s="136">
        <v>12</v>
      </c>
      <c r="S68" s="136">
        <v>13</v>
      </c>
      <c r="T68" s="136">
        <v>14</v>
      </c>
      <c r="U68" s="130">
        <v>15</v>
      </c>
      <c r="V68" s="137" t="s">
        <v>163</v>
      </c>
      <c r="W68" s="138" t="s">
        <v>164</v>
      </c>
      <c r="X68" s="139" t="s">
        <v>3</v>
      </c>
      <c r="Y68" s="140" t="s">
        <v>165</v>
      </c>
      <c r="Z68" s="141" t="s">
        <v>166</v>
      </c>
      <c r="AA68" s="140" t="s">
        <v>167</v>
      </c>
      <c r="AB68" s="141" t="s">
        <v>168</v>
      </c>
      <c r="AC68" s="140" t="s">
        <v>169</v>
      </c>
      <c r="AD68" s="140" t="s">
        <v>170</v>
      </c>
      <c r="AE68" s="140" t="s">
        <v>171</v>
      </c>
      <c r="AF68" s="141" t="s">
        <v>172</v>
      </c>
      <c r="AG68" s="140" t="s">
        <v>173</v>
      </c>
      <c r="AH68" s="141" t="s">
        <v>174</v>
      </c>
      <c r="AI68" s="140" t="s">
        <v>175</v>
      </c>
      <c r="AJ68" s="141" t="s">
        <v>176</v>
      </c>
      <c r="AK68" s="140" t="s">
        <v>177</v>
      </c>
      <c r="AL68" s="141" t="s">
        <v>178</v>
      </c>
      <c r="AM68" s="142" t="s">
        <v>179</v>
      </c>
    </row>
    <row r="69" spans="1:39" ht="12" customHeight="1">
      <c r="A69" s="143">
        <v>1</v>
      </c>
      <c r="B69" s="144" t="s">
        <v>40</v>
      </c>
      <c r="C69" s="203" t="s">
        <v>93</v>
      </c>
      <c r="D69" s="146">
        <v>1949</v>
      </c>
      <c r="E69" s="86" t="s">
        <v>38</v>
      </c>
      <c r="F69" s="70">
        <f aca="true" t="shared" si="13" ref="F69:F74">MIN(Y69:AM69)</f>
        <v>0.7986111111111112</v>
      </c>
      <c r="G69" s="204">
        <v>10</v>
      </c>
      <c r="H69" s="149">
        <v>10</v>
      </c>
      <c r="I69" s="148">
        <v>9</v>
      </c>
      <c r="J69" s="148">
        <v>9</v>
      </c>
      <c r="K69" s="148">
        <v>9</v>
      </c>
      <c r="L69" s="149">
        <v>10</v>
      </c>
      <c r="M69" s="148">
        <v>8</v>
      </c>
      <c r="N69" s="148">
        <v>9</v>
      </c>
      <c r="O69" s="74">
        <v>10</v>
      </c>
      <c r="P69" s="74">
        <v>10</v>
      </c>
      <c r="Q69" s="148">
        <v>8</v>
      </c>
      <c r="R69" s="148"/>
      <c r="S69" s="148"/>
      <c r="T69" s="148"/>
      <c r="U69" s="148"/>
      <c r="V69" s="150"/>
      <c r="W69" s="151">
        <f aca="true" t="shared" si="14" ref="W69:W82">IF(COUNTIF(G69:U69,"&gt;=0")&lt;11,SUM(G69:U69),SUM(LARGE(G69:U69,1),LARGE(G69:U69,2),LARGE(G69:U69,3),LARGE(G69:U69,4),LARGE(G69:U69,5),LARGE(G69:U69,6),LARGE(G69:U69,7),LARGE(G69:U69,8),LARGE(G69:U69,9),LARGE(G69:U69,10)))</f>
        <v>94</v>
      </c>
      <c r="X69" s="152">
        <f aca="true" t="shared" si="15" ref="X69:X82">SUM(COUNTIF(G69:U69,"&gt;-1"))</f>
        <v>11</v>
      </c>
      <c r="Y69" s="153">
        <v>0.8777777777777778</v>
      </c>
      <c r="Z69" s="153">
        <v>0.8590277777777778</v>
      </c>
      <c r="AA69" s="153">
        <v>0.8291666666666666</v>
      </c>
      <c r="AB69" s="153">
        <v>0.8166666666666668</v>
      </c>
      <c r="AC69" s="153">
        <v>0.83125</v>
      </c>
      <c r="AD69" s="153" t="s">
        <v>156</v>
      </c>
      <c r="AE69" s="153">
        <v>0.8034722222222223</v>
      </c>
      <c r="AF69" s="153">
        <v>0.845138888888889</v>
      </c>
      <c r="AG69" s="153">
        <v>0.7986111111111112</v>
      </c>
      <c r="AH69" s="153">
        <v>0.8333333333333334</v>
      </c>
      <c r="AI69" s="153">
        <v>0.8125</v>
      </c>
      <c r="AJ69" s="153"/>
      <c r="AK69" s="153"/>
      <c r="AL69" s="193"/>
      <c r="AM69" s="154"/>
    </row>
    <row r="70" spans="1:39" ht="12" customHeight="1">
      <c r="A70" s="155">
        <v>2</v>
      </c>
      <c r="B70" s="156" t="s">
        <v>40</v>
      </c>
      <c r="C70" s="157" t="s">
        <v>66</v>
      </c>
      <c r="D70" s="85">
        <v>1949</v>
      </c>
      <c r="E70" s="195" t="s">
        <v>24</v>
      </c>
      <c r="F70" s="102">
        <f t="shared" si="13"/>
        <v>0.9479166666666666</v>
      </c>
      <c r="G70" s="205">
        <v>7</v>
      </c>
      <c r="H70" s="73">
        <v>9</v>
      </c>
      <c r="I70" s="73">
        <v>7</v>
      </c>
      <c r="J70" s="73">
        <v>7</v>
      </c>
      <c r="K70" s="73">
        <v>7</v>
      </c>
      <c r="L70" s="73">
        <v>8</v>
      </c>
      <c r="M70" s="73">
        <v>6</v>
      </c>
      <c r="N70" s="73">
        <v>8</v>
      </c>
      <c r="O70" s="73">
        <v>9</v>
      </c>
      <c r="P70" s="73">
        <v>9</v>
      </c>
      <c r="Q70" s="73">
        <v>6</v>
      </c>
      <c r="R70" s="73"/>
      <c r="S70" s="73"/>
      <c r="T70" s="73"/>
      <c r="U70" s="73"/>
      <c r="V70" s="158"/>
      <c r="W70" s="91">
        <f t="shared" si="14"/>
        <v>77</v>
      </c>
      <c r="X70" s="92">
        <f t="shared" si="15"/>
        <v>11</v>
      </c>
      <c r="Y70" s="101" t="s">
        <v>189</v>
      </c>
      <c r="Z70" s="101" t="s">
        <v>190</v>
      </c>
      <c r="AA70" s="101" t="s">
        <v>180</v>
      </c>
      <c r="AB70" s="159">
        <v>0.9826388888888888</v>
      </c>
      <c r="AC70" s="159">
        <v>0.9659722222222222</v>
      </c>
      <c r="AD70" s="159" t="s">
        <v>156</v>
      </c>
      <c r="AE70" s="159">
        <v>0.96875</v>
      </c>
      <c r="AF70" s="159">
        <v>0.9569444444444444</v>
      </c>
      <c r="AG70" s="159">
        <v>0.9479166666666666</v>
      </c>
      <c r="AH70" s="159">
        <v>0.9631944444444445</v>
      </c>
      <c r="AI70" s="159">
        <v>0.970138888888889</v>
      </c>
      <c r="AJ70" s="159"/>
      <c r="AK70" s="159"/>
      <c r="AL70" s="159"/>
      <c r="AM70" s="165"/>
    </row>
    <row r="71" spans="1:39" ht="12" customHeight="1">
      <c r="A71" s="155">
        <v>3</v>
      </c>
      <c r="B71" s="156" t="s">
        <v>40</v>
      </c>
      <c r="C71" s="206" t="s">
        <v>52</v>
      </c>
      <c r="D71" s="96">
        <v>1949</v>
      </c>
      <c r="E71" s="97" t="s">
        <v>38</v>
      </c>
      <c r="F71" s="102">
        <f t="shared" si="13"/>
        <v>0.9222222222222222</v>
      </c>
      <c r="G71" s="205">
        <v>8</v>
      </c>
      <c r="H71" s="73">
        <v>8</v>
      </c>
      <c r="I71" s="73"/>
      <c r="J71" s="73">
        <v>8</v>
      </c>
      <c r="K71" s="73">
        <v>8</v>
      </c>
      <c r="L71" s="73">
        <v>7</v>
      </c>
      <c r="M71" s="73">
        <v>5</v>
      </c>
      <c r="N71" s="73">
        <v>7</v>
      </c>
      <c r="O71" s="73">
        <v>8</v>
      </c>
      <c r="P71" s="73"/>
      <c r="Q71" s="73"/>
      <c r="R71" s="73"/>
      <c r="S71" s="73"/>
      <c r="T71" s="73"/>
      <c r="U71" s="73"/>
      <c r="V71" s="158"/>
      <c r="W71" s="91">
        <f t="shared" si="14"/>
        <v>59</v>
      </c>
      <c r="X71" s="92">
        <f t="shared" si="15"/>
        <v>8</v>
      </c>
      <c r="Y71" s="101" t="s">
        <v>191</v>
      </c>
      <c r="Z71" s="101" t="s">
        <v>189</v>
      </c>
      <c r="AA71" s="159"/>
      <c r="AB71" s="159">
        <v>0.9680555555555556</v>
      </c>
      <c r="AC71" s="159">
        <v>0.9222222222222222</v>
      </c>
      <c r="AD71" s="159" t="s">
        <v>156</v>
      </c>
      <c r="AE71" s="159">
        <v>0.9784722222222223</v>
      </c>
      <c r="AF71" s="159">
        <v>0.9944444444444445</v>
      </c>
      <c r="AG71" s="159">
        <v>0.9736111111111111</v>
      </c>
      <c r="AH71" s="159"/>
      <c r="AI71" s="159"/>
      <c r="AJ71" s="159"/>
      <c r="AK71" s="159"/>
      <c r="AL71" s="159"/>
      <c r="AM71" s="160"/>
    </row>
    <row r="72" spans="1:39" ht="12" customHeight="1">
      <c r="A72" s="143">
        <v>4</v>
      </c>
      <c r="B72" s="156" t="s">
        <v>40</v>
      </c>
      <c r="C72" s="164" t="s">
        <v>41</v>
      </c>
      <c r="D72" s="96">
        <v>1955</v>
      </c>
      <c r="E72" s="97" t="s">
        <v>42</v>
      </c>
      <c r="F72" s="102">
        <f t="shared" si="13"/>
        <v>0.7111111111111111</v>
      </c>
      <c r="G72" s="205"/>
      <c r="H72" s="73"/>
      <c r="I72" s="74">
        <v>10</v>
      </c>
      <c r="J72" s="74">
        <v>10</v>
      </c>
      <c r="K72" s="74">
        <v>10</v>
      </c>
      <c r="L72" s="73"/>
      <c r="M72" s="74">
        <v>10</v>
      </c>
      <c r="N72" s="74">
        <v>10</v>
      </c>
      <c r="O72" s="73"/>
      <c r="P72" s="73"/>
      <c r="Q72" s="73"/>
      <c r="R72" s="73"/>
      <c r="S72" s="73"/>
      <c r="T72" s="73"/>
      <c r="U72" s="73"/>
      <c r="V72" s="158"/>
      <c r="W72" s="91">
        <f t="shared" si="14"/>
        <v>50</v>
      </c>
      <c r="X72" s="92">
        <f t="shared" si="15"/>
        <v>5</v>
      </c>
      <c r="Y72" s="159"/>
      <c r="Z72" s="159"/>
      <c r="AA72" s="159">
        <v>0.7381944444444444</v>
      </c>
      <c r="AB72" s="159">
        <v>0.7340277777777778</v>
      </c>
      <c r="AC72" s="159">
        <v>0.7493055555555556</v>
      </c>
      <c r="AD72" s="159"/>
      <c r="AE72" s="159">
        <v>0.7131944444444445</v>
      </c>
      <c r="AF72" s="159">
        <v>0.7111111111111111</v>
      </c>
      <c r="AG72" s="159"/>
      <c r="AH72" s="159"/>
      <c r="AI72" s="159"/>
      <c r="AJ72" s="159"/>
      <c r="AK72" s="159"/>
      <c r="AL72" s="159"/>
      <c r="AM72" s="160"/>
    </row>
    <row r="73" spans="1:39" ht="12" customHeight="1">
      <c r="A73" s="155">
        <v>5</v>
      </c>
      <c r="B73" s="156" t="s">
        <v>40</v>
      </c>
      <c r="C73" s="161" t="s">
        <v>96</v>
      </c>
      <c r="D73" s="96">
        <v>1953</v>
      </c>
      <c r="E73" s="97" t="s">
        <v>38</v>
      </c>
      <c r="F73" s="102">
        <f t="shared" si="13"/>
        <v>0.9972222222222222</v>
      </c>
      <c r="G73" s="205">
        <v>6</v>
      </c>
      <c r="H73" s="73">
        <v>7</v>
      </c>
      <c r="I73" s="73">
        <v>8</v>
      </c>
      <c r="J73" s="73"/>
      <c r="K73" s="73">
        <v>6</v>
      </c>
      <c r="L73" s="73">
        <v>6</v>
      </c>
      <c r="M73" s="73">
        <v>4</v>
      </c>
      <c r="N73" s="73">
        <v>6</v>
      </c>
      <c r="O73" s="73"/>
      <c r="P73" s="73"/>
      <c r="Q73" s="73">
        <v>5</v>
      </c>
      <c r="R73" s="73"/>
      <c r="S73" s="73"/>
      <c r="T73" s="73"/>
      <c r="U73" s="73"/>
      <c r="V73" s="158"/>
      <c r="W73" s="91">
        <f t="shared" si="14"/>
        <v>48</v>
      </c>
      <c r="X73" s="92">
        <f t="shared" si="15"/>
        <v>8</v>
      </c>
      <c r="Y73" s="101" t="s">
        <v>192</v>
      </c>
      <c r="Z73" s="101" t="s">
        <v>193</v>
      </c>
      <c r="AA73" s="101" t="s">
        <v>194</v>
      </c>
      <c r="AB73" s="159"/>
      <c r="AC73" s="101" t="s">
        <v>195</v>
      </c>
      <c r="AD73" s="159" t="s">
        <v>156</v>
      </c>
      <c r="AE73" s="159">
        <v>0.9972222222222222</v>
      </c>
      <c r="AF73" s="101" t="s">
        <v>195</v>
      </c>
      <c r="AG73" s="159"/>
      <c r="AH73" s="159"/>
      <c r="AI73" s="159"/>
      <c r="AJ73" s="159"/>
      <c r="AK73" s="159"/>
      <c r="AL73" s="159"/>
      <c r="AM73" s="160"/>
    </row>
    <row r="74" spans="1:39" ht="12" customHeight="1">
      <c r="A74" s="155">
        <v>6</v>
      </c>
      <c r="B74" s="156" t="s">
        <v>40</v>
      </c>
      <c r="C74" s="162" t="s">
        <v>145</v>
      </c>
      <c r="D74" s="85">
        <v>1950</v>
      </c>
      <c r="E74" s="195"/>
      <c r="F74" s="102">
        <f t="shared" si="13"/>
        <v>0.8555555555555556</v>
      </c>
      <c r="G74" s="205">
        <v>9</v>
      </c>
      <c r="H74" s="73"/>
      <c r="I74" s="73"/>
      <c r="J74" s="73"/>
      <c r="K74" s="73"/>
      <c r="L74" s="73"/>
      <c r="M74" s="73">
        <v>7</v>
      </c>
      <c r="N74" s="73"/>
      <c r="O74" s="73"/>
      <c r="P74" s="73"/>
      <c r="Q74" s="73">
        <v>7</v>
      </c>
      <c r="R74" s="73"/>
      <c r="S74" s="73"/>
      <c r="T74" s="73"/>
      <c r="U74" s="73"/>
      <c r="V74" s="158"/>
      <c r="W74" s="91">
        <f t="shared" si="14"/>
        <v>23</v>
      </c>
      <c r="X74" s="92">
        <f t="shared" si="15"/>
        <v>3</v>
      </c>
      <c r="Y74" s="159">
        <v>0.9111111111111111</v>
      </c>
      <c r="Z74" s="159"/>
      <c r="AA74" s="159"/>
      <c r="AB74" s="159"/>
      <c r="AC74" s="159"/>
      <c r="AD74" s="159"/>
      <c r="AE74" s="159">
        <v>0.8583333333333334</v>
      </c>
      <c r="AF74" s="159"/>
      <c r="AG74" s="159"/>
      <c r="AH74" s="159"/>
      <c r="AI74" s="159">
        <v>0.8555555555555556</v>
      </c>
      <c r="AJ74" s="159"/>
      <c r="AK74" s="159"/>
      <c r="AL74" s="159"/>
      <c r="AM74" s="160"/>
    </row>
    <row r="75" spans="1:39" ht="12" customHeight="1">
      <c r="A75" s="143">
        <v>7</v>
      </c>
      <c r="B75" s="156" t="s">
        <v>40</v>
      </c>
      <c r="C75" s="164" t="s">
        <v>116</v>
      </c>
      <c r="D75" s="96">
        <v>1958</v>
      </c>
      <c r="E75" s="97"/>
      <c r="F75" s="100" t="s">
        <v>115</v>
      </c>
      <c r="G75" s="205"/>
      <c r="H75" s="73"/>
      <c r="I75" s="73"/>
      <c r="J75" s="73"/>
      <c r="K75" s="73"/>
      <c r="L75" s="73"/>
      <c r="M75" s="73">
        <v>2</v>
      </c>
      <c r="N75" s="73"/>
      <c r="O75" s="73">
        <v>4</v>
      </c>
      <c r="P75" s="73">
        <v>8</v>
      </c>
      <c r="Q75" s="73"/>
      <c r="R75" s="73"/>
      <c r="S75" s="73"/>
      <c r="T75" s="73"/>
      <c r="U75" s="73"/>
      <c r="V75" s="158"/>
      <c r="W75" s="91">
        <f t="shared" si="14"/>
        <v>14</v>
      </c>
      <c r="X75" s="92">
        <f t="shared" si="15"/>
        <v>3</v>
      </c>
      <c r="Y75" s="159"/>
      <c r="Z75" s="159"/>
      <c r="AA75" s="159"/>
      <c r="AB75" s="159"/>
      <c r="AC75" s="159"/>
      <c r="AD75" s="159"/>
      <c r="AE75" s="101" t="s">
        <v>196</v>
      </c>
      <c r="AF75" s="159"/>
      <c r="AG75" s="101" t="s">
        <v>197</v>
      </c>
      <c r="AH75" s="101" t="s">
        <v>115</v>
      </c>
      <c r="AI75" s="101" t="s">
        <v>448</v>
      </c>
      <c r="AJ75" s="159"/>
      <c r="AK75" s="159"/>
      <c r="AL75" s="159"/>
      <c r="AM75" s="160"/>
    </row>
    <row r="76" spans="1:39" ht="12" customHeight="1">
      <c r="A76" s="155">
        <v>8</v>
      </c>
      <c r="B76" s="156" t="s">
        <v>40</v>
      </c>
      <c r="C76" s="164" t="s">
        <v>109</v>
      </c>
      <c r="D76" s="96">
        <v>1953</v>
      </c>
      <c r="E76" s="97" t="s">
        <v>110</v>
      </c>
      <c r="F76" s="100" t="s">
        <v>108</v>
      </c>
      <c r="G76" s="205"/>
      <c r="H76" s="73"/>
      <c r="I76" s="73"/>
      <c r="J76" s="73"/>
      <c r="K76" s="73">
        <v>5</v>
      </c>
      <c r="L76" s="73"/>
      <c r="M76" s="73">
        <v>3</v>
      </c>
      <c r="N76" s="73"/>
      <c r="O76" s="73">
        <v>5</v>
      </c>
      <c r="P76" s="73"/>
      <c r="Q76" s="73"/>
      <c r="R76" s="73"/>
      <c r="S76" s="73"/>
      <c r="T76" s="73"/>
      <c r="U76" s="73"/>
      <c r="V76" s="158"/>
      <c r="W76" s="91">
        <f t="shared" si="14"/>
        <v>13</v>
      </c>
      <c r="X76" s="92">
        <f t="shared" si="15"/>
        <v>3</v>
      </c>
      <c r="Y76" s="159"/>
      <c r="Z76" s="159"/>
      <c r="AA76" s="159"/>
      <c r="AB76" s="159"/>
      <c r="AC76" s="101" t="s">
        <v>198</v>
      </c>
      <c r="AD76" s="159"/>
      <c r="AE76" s="101" t="s">
        <v>199</v>
      </c>
      <c r="AF76" s="159"/>
      <c r="AG76" s="101" t="s">
        <v>108</v>
      </c>
      <c r="AH76" s="159"/>
      <c r="AI76" s="159"/>
      <c r="AJ76" s="159"/>
      <c r="AK76" s="159"/>
      <c r="AL76" s="159"/>
      <c r="AM76" s="160"/>
    </row>
    <row r="77" spans="1:39" ht="12" customHeight="1">
      <c r="A77" s="155">
        <v>9</v>
      </c>
      <c r="B77" s="156" t="s">
        <v>40</v>
      </c>
      <c r="C77" s="164" t="s">
        <v>444</v>
      </c>
      <c r="D77" s="96">
        <v>1956</v>
      </c>
      <c r="E77" s="97"/>
      <c r="F77" s="102">
        <f>MIN(Y77:AM77)</f>
        <v>0.6840277777777778</v>
      </c>
      <c r="G77" s="205"/>
      <c r="H77" s="73"/>
      <c r="I77" s="73"/>
      <c r="J77" s="73"/>
      <c r="K77" s="73"/>
      <c r="L77" s="73"/>
      <c r="M77" s="73"/>
      <c r="N77" s="73"/>
      <c r="O77" s="73"/>
      <c r="P77" s="73"/>
      <c r="Q77" s="717">
        <v>10</v>
      </c>
      <c r="R77" s="73"/>
      <c r="S77" s="73"/>
      <c r="T77" s="73"/>
      <c r="U77" s="73"/>
      <c r="V77" s="158"/>
      <c r="W77" s="91">
        <f t="shared" si="14"/>
        <v>10</v>
      </c>
      <c r="X77" s="92">
        <f t="shared" si="15"/>
        <v>1</v>
      </c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>
        <v>0.6840277777777778</v>
      </c>
      <c r="AJ77" s="159"/>
      <c r="AK77" s="159"/>
      <c r="AL77" s="159"/>
      <c r="AM77" s="160"/>
    </row>
    <row r="78" spans="1:39" ht="12" customHeight="1">
      <c r="A78" s="143">
        <v>10</v>
      </c>
      <c r="B78" s="156" t="s">
        <v>40</v>
      </c>
      <c r="C78" s="161" t="s">
        <v>158</v>
      </c>
      <c r="D78" s="96">
        <v>1955</v>
      </c>
      <c r="E78" s="97" t="s">
        <v>38</v>
      </c>
      <c r="F78" s="102">
        <f>MIN(Y78:AM78)</f>
        <v>0</v>
      </c>
      <c r="G78" s="205"/>
      <c r="H78" s="73"/>
      <c r="I78" s="73"/>
      <c r="J78" s="73"/>
      <c r="K78" s="73"/>
      <c r="L78" s="73">
        <v>9</v>
      </c>
      <c r="M78" s="73"/>
      <c r="N78" s="73"/>
      <c r="O78" s="73"/>
      <c r="P78" s="73"/>
      <c r="Q78" s="73"/>
      <c r="R78" s="73"/>
      <c r="S78" s="73"/>
      <c r="T78" s="73"/>
      <c r="U78" s="73"/>
      <c r="V78" s="158"/>
      <c r="W78" s="91">
        <f t="shared" si="14"/>
        <v>9</v>
      </c>
      <c r="X78" s="92">
        <f t="shared" si="15"/>
        <v>1</v>
      </c>
      <c r="Y78" s="159"/>
      <c r="Z78" s="159"/>
      <c r="AA78" s="159"/>
      <c r="AB78" s="159"/>
      <c r="AC78" s="159"/>
      <c r="AD78" s="159" t="s">
        <v>156</v>
      </c>
      <c r="AE78" s="159"/>
      <c r="AF78" s="159"/>
      <c r="AG78" s="159"/>
      <c r="AH78" s="159"/>
      <c r="AI78" s="159"/>
      <c r="AJ78" s="159"/>
      <c r="AK78" s="159"/>
      <c r="AL78" s="159"/>
      <c r="AM78" s="160"/>
    </row>
    <row r="79" spans="1:39" ht="12" customHeight="1">
      <c r="A79" s="155">
        <v>11</v>
      </c>
      <c r="B79" s="156" t="s">
        <v>40</v>
      </c>
      <c r="C79" s="164" t="s">
        <v>80</v>
      </c>
      <c r="D79" s="96">
        <v>1957</v>
      </c>
      <c r="E79" s="97" t="s">
        <v>81</v>
      </c>
      <c r="F79" s="102">
        <f>MIN(Y79:AM79)</f>
        <v>0.7715277777777777</v>
      </c>
      <c r="G79" s="205"/>
      <c r="H79" s="73"/>
      <c r="I79" s="73"/>
      <c r="J79" s="73"/>
      <c r="K79" s="73"/>
      <c r="L79" s="73"/>
      <c r="M79" s="73">
        <v>9</v>
      </c>
      <c r="N79" s="73"/>
      <c r="O79" s="73"/>
      <c r="P79" s="73"/>
      <c r="Q79" s="73"/>
      <c r="R79" s="73"/>
      <c r="S79" s="73"/>
      <c r="T79" s="73"/>
      <c r="U79" s="73"/>
      <c r="V79" s="158"/>
      <c r="W79" s="91">
        <f t="shared" si="14"/>
        <v>9</v>
      </c>
      <c r="X79" s="92">
        <f t="shared" si="15"/>
        <v>1</v>
      </c>
      <c r="Y79" s="159"/>
      <c r="Z79" s="159"/>
      <c r="AA79" s="159"/>
      <c r="AB79" s="159"/>
      <c r="AC79" s="159"/>
      <c r="AD79" s="159"/>
      <c r="AE79" s="159">
        <v>0.7715277777777777</v>
      </c>
      <c r="AF79" s="159"/>
      <c r="AG79" s="159"/>
      <c r="AH79" s="159"/>
      <c r="AI79" s="159"/>
      <c r="AJ79" s="159"/>
      <c r="AK79" s="159"/>
      <c r="AL79" s="159"/>
      <c r="AM79" s="160"/>
    </row>
    <row r="80" spans="1:39" ht="12" customHeight="1">
      <c r="A80" s="155">
        <v>12</v>
      </c>
      <c r="B80" s="156" t="s">
        <v>40</v>
      </c>
      <c r="C80" s="164" t="s">
        <v>445</v>
      </c>
      <c r="D80" s="96">
        <v>1958</v>
      </c>
      <c r="E80" s="97"/>
      <c r="F80" s="102"/>
      <c r="G80" s="205"/>
      <c r="H80" s="73"/>
      <c r="I80" s="73"/>
      <c r="J80" s="73"/>
      <c r="K80" s="73"/>
      <c r="L80" s="73"/>
      <c r="M80" s="73"/>
      <c r="N80" s="73"/>
      <c r="O80" s="73"/>
      <c r="P80" s="73"/>
      <c r="Q80" s="73">
        <v>9</v>
      </c>
      <c r="R80" s="73"/>
      <c r="S80" s="73"/>
      <c r="T80" s="73"/>
      <c r="U80" s="73"/>
      <c r="V80" s="158"/>
      <c r="W80" s="91">
        <f t="shared" si="14"/>
        <v>9</v>
      </c>
      <c r="X80" s="92">
        <f t="shared" si="15"/>
        <v>1</v>
      </c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>
        <v>0.7041666666666666</v>
      </c>
      <c r="AJ80" s="159"/>
      <c r="AK80" s="159"/>
      <c r="AL80" s="159"/>
      <c r="AM80" s="165"/>
    </row>
    <row r="81" spans="1:39" ht="12" customHeight="1">
      <c r="A81" s="143">
        <v>13</v>
      </c>
      <c r="B81" s="156" t="s">
        <v>40</v>
      </c>
      <c r="C81" s="162" t="s">
        <v>88</v>
      </c>
      <c r="D81" s="85">
        <v>1952</v>
      </c>
      <c r="E81" s="195" t="s">
        <v>38</v>
      </c>
      <c r="F81" s="102">
        <f>MIN(Y81:AM81)</f>
        <v>0.9902777777777777</v>
      </c>
      <c r="G81" s="205"/>
      <c r="H81" s="73"/>
      <c r="I81" s="73"/>
      <c r="J81" s="73"/>
      <c r="K81" s="73"/>
      <c r="L81" s="73"/>
      <c r="M81" s="73"/>
      <c r="N81" s="73"/>
      <c r="O81" s="73">
        <v>7</v>
      </c>
      <c r="P81" s="73"/>
      <c r="Q81" s="73"/>
      <c r="R81" s="73"/>
      <c r="S81" s="73"/>
      <c r="T81" s="73"/>
      <c r="U81" s="73"/>
      <c r="V81" s="158"/>
      <c r="W81" s="91">
        <f t="shared" si="14"/>
        <v>7</v>
      </c>
      <c r="X81" s="92">
        <f t="shared" si="15"/>
        <v>1</v>
      </c>
      <c r="Y81" s="159"/>
      <c r="Z81" s="159"/>
      <c r="AA81" s="159"/>
      <c r="AB81" s="159"/>
      <c r="AC81" s="159"/>
      <c r="AD81" s="159"/>
      <c r="AE81" s="159"/>
      <c r="AF81" s="159"/>
      <c r="AG81" s="159">
        <v>0.9902777777777777</v>
      </c>
      <c r="AH81" s="159"/>
      <c r="AI81" s="159"/>
      <c r="AJ81" s="159"/>
      <c r="AK81" s="159"/>
      <c r="AL81" s="159"/>
      <c r="AM81" s="165"/>
    </row>
    <row r="82" spans="1:39" ht="12" customHeight="1">
      <c r="A82" s="155">
        <v>14</v>
      </c>
      <c r="B82" s="207" t="s">
        <v>40</v>
      </c>
      <c r="C82" s="208" t="s">
        <v>94</v>
      </c>
      <c r="D82" s="209">
        <v>1956</v>
      </c>
      <c r="E82" s="210"/>
      <c r="F82" s="211">
        <f>MIN(Y82:AM82)</f>
        <v>0.9916666666666667</v>
      </c>
      <c r="G82" s="212"/>
      <c r="H82" s="175"/>
      <c r="I82" s="175"/>
      <c r="J82" s="175"/>
      <c r="K82" s="175"/>
      <c r="L82" s="175"/>
      <c r="M82" s="175"/>
      <c r="N82" s="175"/>
      <c r="O82" s="175">
        <v>6</v>
      </c>
      <c r="P82" s="175"/>
      <c r="Q82" s="175"/>
      <c r="R82" s="175"/>
      <c r="S82" s="175"/>
      <c r="T82" s="175"/>
      <c r="U82" s="175"/>
      <c r="V82" s="176"/>
      <c r="W82" s="177">
        <f t="shared" si="14"/>
        <v>6</v>
      </c>
      <c r="X82" s="197">
        <f t="shared" si="15"/>
        <v>1</v>
      </c>
      <c r="Y82" s="178"/>
      <c r="Z82" s="178"/>
      <c r="AA82" s="178"/>
      <c r="AB82" s="178"/>
      <c r="AC82" s="178"/>
      <c r="AD82" s="178"/>
      <c r="AE82" s="178"/>
      <c r="AF82" s="178"/>
      <c r="AG82" s="159">
        <v>0.9916666666666667</v>
      </c>
      <c r="AH82" s="159"/>
      <c r="AI82" s="178"/>
      <c r="AJ82" s="178"/>
      <c r="AK82" s="178"/>
      <c r="AL82" s="179"/>
      <c r="AM82" s="180"/>
    </row>
    <row r="83" spans="1:39" ht="12" customHeight="1">
      <c r="A83" s="213">
        <v>14</v>
      </c>
      <c r="B83" s="214"/>
      <c r="C83" s="183"/>
      <c r="D83" s="184"/>
      <c r="E83" s="185" t="s">
        <v>181</v>
      </c>
      <c r="F83" s="134"/>
      <c r="G83" s="186">
        <f aca="true" t="shared" si="16" ref="G83:U83">SUM(COUNTIF(G69:G82,"&gt;-1"))</f>
        <v>5</v>
      </c>
      <c r="H83" s="187">
        <f t="shared" si="16"/>
        <v>4</v>
      </c>
      <c r="I83" s="187">
        <f t="shared" si="16"/>
        <v>4</v>
      </c>
      <c r="J83" s="187">
        <f t="shared" si="16"/>
        <v>4</v>
      </c>
      <c r="K83" s="187">
        <f t="shared" si="16"/>
        <v>6</v>
      </c>
      <c r="L83" s="187">
        <f t="shared" si="16"/>
        <v>5</v>
      </c>
      <c r="M83" s="187">
        <f t="shared" si="16"/>
        <v>9</v>
      </c>
      <c r="N83" s="187">
        <f t="shared" si="16"/>
        <v>5</v>
      </c>
      <c r="O83" s="187">
        <f t="shared" si="16"/>
        <v>7</v>
      </c>
      <c r="P83" s="187">
        <f t="shared" si="16"/>
        <v>3</v>
      </c>
      <c r="Q83" s="187">
        <f t="shared" si="16"/>
        <v>6</v>
      </c>
      <c r="R83" s="187">
        <f t="shared" si="16"/>
        <v>0</v>
      </c>
      <c r="S83" s="187">
        <f t="shared" si="16"/>
        <v>0</v>
      </c>
      <c r="T83" s="187">
        <f t="shared" si="16"/>
        <v>0</v>
      </c>
      <c r="U83" s="188">
        <f t="shared" si="16"/>
        <v>0</v>
      </c>
      <c r="V83" s="215"/>
      <c r="W83" s="216">
        <f>SUM(G83:U83)/10</f>
        <v>5.8</v>
      </c>
      <c r="X83" s="217" t="s">
        <v>181</v>
      </c>
      <c r="Y83" s="201"/>
      <c r="Z83" s="202"/>
      <c r="AA83" s="202"/>
      <c r="AB83" s="202"/>
      <c r="AC83" s="202"/>
      <c r="AD83" s="202"/>
      <c r="AE83" s="202"/>
      <c r="AF83" s="202"/>
      <c r="AG83" s="202"/>
      <c r="AH83" s="202"/>
      <c r="AI83" s="202"/>
      <c r="AJ83" s="202"/>
      <c r="AK83" s="202"/>
      <c r="AL83" s="202"/>
      <c r="AM83" s="191"/>
    </row>
    <row r="84" spans="1:39" ht="12" customHeight="1">
      <c r="A84" s="129" t="s">
        <v>161</v>
      </c>
      <c r="B84" s="218" t="s">
        <v>2</v>
      </c>
      <c r="C84" s="219" t="s">
        <v>5</v>
      </c>
      <c r="D84" s="132" t="s">
        <v>162</v>
      </c>
      <c r="E84" s="133" t="s">
        <v>7</v>
      </c>
      <c r="F84" s="134">
        <v>2008</v>
      </c>
      <c r="G84" s="135">
        <v>1</v>
      </c>
      <c r="H84" s="136">
        <v>2</v>
      </c>
      <c r="I84" s="136">
        <v>3</v>
      </c>
      <c r="J84" s="136">
        <v>4</v>
      </c>
      <c r="K84" s="136">
        <v>5</v>
      </c>
      <c r="L84" s="136">
        <v>6</v>
      </c>
      <c r="M84" s="136">
        <v>7</v>
      </c>
      <c r="N84" s="136">
        <v>8</v>
      </c>
      <c r="O84" s="136">
        <v>9</v>
      </c>
      <c r="P84" s="136">
        <v>10</v>
      </c>
      <c r="Q84" s="136">
        <v>11</v>
      </c>
      <c r="R84" s="136">
        <v>12</v>
      </c>
      <c r="S84" s="136">
        <v>13</v>
      </c>
      <c r="T84" s="136">
        <v>14</v>
      </c>
      <c r="U84" s="130">
        <v>15</v>
      </c>
      <c r="V84" s="137" t="s">
        <v>163</v>
      </c>
      <c r="W84" s="138" t="s">
        <v>164</v>
      </c>
      <c r="X84" s="139" t="s">
        <v>3</v>
      </c>
      <c r="Y84" s="140" t="s">
        <v>165</v>
      </c>
      <c r="Z84" s="141" t="s">
        <v>166</v>
      </c>
      <c r="AA84" s="140" t="s">
        <v>167</v>
      </c>
      <c r="AB84" s="141" t="s">
        <v>168</v>
      </c>
      <c r="AC84" s="140" t="s">
        <v>169</v>
      </c>
      <c r="AD84" s="140" t="s">
        <v>170</v>
      </c>
      <c r="AE84" s="140" t="s">
        <v>171</v>
      </c>
      <c r="AF84" s="141" t="s">
        <v>172</v>
      </c>
      <c r="AG84" s="140" t="s">
        <v>173</v>
      </c>
      <c r="AH84" s="141" t="s">
        <v>174</v>
      </c>
      <c r="AI84" s="140" t="s">
        <v>175</v>
      </c>
      <c r="AJ84" s="141" t="s">
        <v>176</v>
      </c>
      <c r="AK84" s="140" t="s">
        <v>177</v>
      </c>
      <c r="AL84" s="141" t="s">
        <v>178</v>
      </c>
      <c r="AM84" s="142" t="s">
        <v>179</v>
      </c>
    </row>
    <row r="85" spans="1:39" ht="12" customHeight="1">
      <c r="A85" s="143">
        <v>1</v>
      </c>
      <c r="B85" s="220" t="s">
        <v>32</v>
      </c>
      <c r="C85" s="221" t="s">
        <v>117</v>
      </c>
      <c r="D85" s="146">
        <v>1947</v>
      </c>
      <c r="E85" s="86" t="s">
        <v>38</v>
      </c>
      <c r="F85" s="70">
        <f aca="true" t="shared" si="17" ref="F85:F91">MIN(Y85:AM85)</f>
        <v>0.8145833333333333</v>
      </c>
      <c r="G85" s="147">
        <v>10</v>
      </c>
      <c r="H85" s="149">
        <v>10</v>
      </c>
      <c r="I85" s="148">
        <v>6</v>
      </c>
      <c r="J85" s="149">
        <v>10</v>
      </c>
      <c r="K85" s="149">
        <v>10</v>
      </c>
      <c r="L85" s="149">
        <v>10</v>
      </c>
      <c r="M85" s="149">
        <v>10</v>
      </c>
      <c r="N85" s="149">
        <v>10</v>
      </c>
      <c r="O85" s="148"/>
      <c r="P85" s="74">
        <v>10</v>
      </c>
      <c r="Q85" s="74">
        <v>10</v>
      </c>
      <c r="R85" s="148"/>
      <c r="S85" s="148"/>
      <c r="T85" s="148"/>
      <c r="U85" s="148"/>
      <c r="V85" s="150"/>
      <c r="W85" s="151">
        <f aca="true" t="shared" si="18" ref="W85:W91">IF(COUNTIF(G85:U85,"&gt;=0")&lt;11,SUM(G85:U85),SUM(LARGE(G85:U85,1),LARGE(G85:U85,2),LARGE(G85:U85,3),LARGE(G85:U85,4),LARGE(G85:U85,5),LARGE(G85:U85,6),LARGE(G85:U85,7),LARGE(G85:U85,8),LARGE(G85:U85,9),LARGE(G85:U85,10)))</f>
        <v>96</v>
      </c>
      <c r="X85" s="152">
        <f aca="true" t="shared" si="19" ref="X85:X91">SUM(COUNTIF(G85:U85,"&gt;-1"))</f>
        <v>10</v>
      </c>
      <c r="Y85" s="153">
        <v>0.8520833333333333</v>
      </c>
      <c r="Z85" s="153">
        <v>0.873611111111111</v>
      </c>
      <c r="AA85" s="222" t="s">
        <v>200</v>
      </c>
      <c r="AB85" s="153">
        <v>0.9159722222222223</v>
      </c>
      <c r="AC85" s="153">
        <v>0.8145833333333333</v>
      </c>
      <c r="AD85" s="153" t="s">
        <v>156</v>
      </c>
      <c r="AE85" s="153">
        <v>0.8277777777777778</v>
      </c>
      <c r="AF85" s="153">
        <v>0.8215277777777777</v>
      </c>
      <c r="AG85" s="153"/>
      <c r="AH85" s="153">
        <v>0.8805555555555555</v>
      </c>
      <c r="AI85" s="153">
        <v>0.825</v>
      </c>
      <c r="AJ85" s="153"/>
      <c r="AK85" s="153"/>
      <c r="AL85" s="193"/>
      <c r="AM85" s="154"/>
    </row>
    <row r="86" spans="1:39" ht="12" customHeight="1">
      <c r="A86" s="155">
        <v>2</v>
      </c>
      <c r="B86" s="83" t="s">
        <v>32</v>
      </c>
      <c r="C86" s="84" t="s">
        <v>56</v>
      </c>
      <c r="D86" s="96">
        <v>1945</v>
      </c>
      <c r="E86" s="97" t="s">
        <v>38</v>
      </c>
      <c r="F86" s="102">
        <f t="shared" si="17"/>
        <v>0.9319444444444445</v>
      </c>
      <c r="G86" s="98">
        <v>6</v>
      </c>
      <c r="H86" s="73">
        <v>6</v>
      </c>
      <c r="I86" s="73"/>
      <c r="J86" s="73">
        <v>8</v>
      </c>
      <c r="K86" s="73">
        <v>6</v>
      </c>
      <c r="L86" s="73">
        <v>5</v>
      </c>
      <c r="M86" s="73">
        <v>6</v>
      </c>
      <c r="N86" s="73">
        <v>7</v>
      </c>
      <c r="O86" s="73">
        <v>9</v>
      </c>
      <c r="P86" s="73">
        <v>8</v>
      </c>
      <c r="Q86" s="73">
        <v>5</v>
      </c>
      <c r="R86" s="73"/>
      <c r="S86" s="73"/>
      <c r="T86" s="73"/>
      <c r="U86" s="73"/>
      <c r="V86" s="158"/>
      <c r="W86" s="91">
        <f t="shared" si="18"/>
        <v>66</v>
      </c>
      <c r="X86" s="92">
        <f t="shared" si="19"/>
        <v>10</v>
      </c>
      <c r="Y86" s="101" t="s">
        <v>201</v>
      </c>
      <c r="Z86" s="101" t="s">
        <v>202</v>
      </c>
      <c r="AA86" s="159"/>
      <c r="AB86" s="101" t="s">
        <v>203</v>
      </c>
      <c r="AC86" s="159">
        <v>0.9736111111111111</v>
      </c>
      <c r="AD86" s="159" t="s">
        <v>156</v>
      </c>
      <c r="AE86" s="159">
        <v>0.9430555555555555</v>
      </c>
      <c r="AF86" s="159">
        <v>0.936111111111111</v>
      </c>
      <c r="AG86" s="159">
        <v>0.9368055555555556</v>
      </c>
      <c r="AH86" s="159">
        <v>0.9319444444444445</v>
      </c>
      <c r="AI86" s="159">
        <v>0.9868055555555556</v>
      </c>
      <c r="AJ86" s="159"/>
      <c r="AK86" s="159"/>
      <c r="AL86" s="159"/>
      <c r="AM86" s="160"/>
    </row>
    <row r="87" spans="1:39" ht="12" customHeight="1">
      <c r="A87" s="155">
        <v>3</v>
      </c>
      <c r="B87" s="83" t="s">
        <v>32</v>
      </c>
      <c r="C87" s="84" t="s">
        <v>33</v>
      </c>
      <c r="D87" s="96">
        <v>1945</v>
      </c>
      <c r="E87" s="97" t="s">
        <v>22</v>
      </c>
      <c r="F87" s="102">
        <f t="shared" si="17"/>
        <v>0.8916666666666666</v>
      </c>
      <c r="G87" s="98">
        <v>9</v>
      </c>
      <c r="H87" s="73">
        <v>7</v>
      </c>
      <c r="I87" s="73"/>
      <c r="J87" s="73"/>
      <c r="K87" s="73"/>
      <c r="L87" s="73">
        <v>7</v>
      </c>
      <c r="M87" s="73">
        <v>8</v>
      </c>
      <c r="N87" s="73">
        <v>8</v>
      </c>
      <c r="O87" s="74">
        <v>10</v>
      </c>
      <c r="P87" s="73">
        <v>9</v>
      </c>
      <c r="Q87" s="73">
        <v>7</v>
      </c>
      <c r="R87" s="73"/>
      <c r="S87" s="73"/>
      <c r="T87" s="73"/>
      <c r="U87" s="73"/>
      <c r="V87" s="158"/>
      <c r="W87" s="91">
        <f t="shared" si="18"/>
        <v>65</v>
      </c>
      <c r="X87" s="92">
        <f t="shared" si="19"/>
        <v>8</v>
      </c>
      <c r="Y87" s="159">
        <v>0.9277777777777777</v>
      </c>
      <c r="Z87" s="159">
        <v>0.9680555555555556</v>
      </c>
      <c r="AA87" s="159"/>
      <c r="AB87" s="159"/>
      <c r="AC87" s="159"/>
      <c r="AD87" s="159" t="s">
        <v>156</v>
      </c>
      <c r="AE87" s="159">
        <v>0.9145833333333333</v>
      </c>
      <c r="AF87" s="159">
        <v>0.9319444444444445</v>
      </c>
      <c r="AG87" s="159">
        <v>0.8916666666666666</v>
      </c>
      <c r="AH87" s="159">
        <v>0.8993055555555555</v>
      </c>
      <c r="AI87" s="159">
        <v>0.9055555555555556</v>
      </c>
      <c r="AJ87" s="159"/>
      <c r="AK87" s="159"/>
      <c r="AL87" s="159"/>
      <c r="AM87" s="160"/>
    </row>
    <row r="88" spans="1:39" ht="12" customHeight="1">
      <c r="A88" s="155">
        <v>4</v>
      </c>
      <c r="B88" s="83" t="s">
        <v>32</v>
      </c>
      <c r="C88" s="99" t="s">
        <v>36</v>
      </c>
      <c r="D88" s="96">
        <v>1948</v>
      </c>
      <c r="E88" s="97" t="s">
        <v>22</v>
      </c>
      <c r="F88" s="102">
        <f t="shared" si="17"/>
        <v>0.89375</v>
      </c>
      <c r="G88" s="98">
        <v>7</v>
      </c>
      <c r="H88" s="73">
        <v>9</v>
      </c>
      <c r="I88" s="73">
        <v>7</v>
      </c>
      <c r="J88" s="73">
        <v>9</v>
      </c>
      <c r="K88" s="73">
        <v>8</v>
      </c>
      <c r="L88" s="73">
        <v>6</v>
      </c>
      <c r="M88" s="73">
        <v>7</v>
      </c>
      <c r="N88" s="73"/>
      <c r="O88" s="73"/>
      <c r="P88" s="73"/>
      <c r="Q88" s="73">
        <v>8</v>
      </c>
      <c r="R88" s="73"/>
      <c r="S88" s="73"/>
      <c r="T88" s="73"/>
      <c r="U88" s="73"/>
      <c r="V88" s="158"/>
      <c r="W88" s="91">
        <f t="shared" si="18"/>
        <v>61</v>
      </c>
      <c r="X88" s="92">
        <f t="shared" si="19"/>
        <v>8</v>
      </c>
      <c r="Y88" s="159">
        <v>0.9604166666666667</v>
      </c>
      <c r="Z88" s="159">
        <v>0.9444444444444445</v>
      </c>
      <c r="AA88" s="159">
        <v>0.9875</v>
      </c>
      <c r="AB88" s="159">
        <v>0.9215277777777778</v>
      </c>
      <c r="AC88" s="159">
        <v>0.8993055555555555</v>
      </c>
      <c r="AD88" s="159" t="s">
        <v>156</v>
      </c>
      <c r="AE88" s="159">
        <v>0.9381944444444444</v>
      </c>
      <c r="AF88" s="159"/>
      <c r="AG88" s="159"/>
      <c r="AH88" s="159"/>
      <c r="AI88" s="159">
        <v>0.89375</v>
      </c>
      <c r="AJ88" s="159"/>
      <c r="AK88" s="159"/>
      <c r="AL88" s="159"/>
      <c r="AM88" s="165"/>
    </row>
    <row r="89" spans="1:39" ht="12" customHeight="1">
      <c r="A89" s="155">
        <v>5</v>
      </c>
      <c r="B89" s="83" t="s">
        <v>32</v>
      </c>
      <c r="C89" s="99" t="s">
        <v>154</v>
      </c>
      <c r="D89" s="96">
        <v>1940</v>
      </c>
      <c r="E89" s="97" t="s">
        <v>155</v>
      </c>
      <c r="F89" s="102">
        <f t="shared" si="17"/>
        <v>0.8652777777777777</v>
      </c>
      <c r="G89" s="98"/>
      <c r="H89" s="73"/>
      <c r="I89" s="74">
        <v>10</v>
      </c>
      <c r="J89" s="73"/>
      <c r="K89" s="73">
        <v>9</v>
      </c>
      <c r="L89" s="73">
        <v>9</v>
      </c>
      <c r="M89" s="73">
        <v>9</v>
      </c>
      <c r="N89" s="73">
        <v>9</v>
      </c>
      <c r="O89" s="73"/>
      <c r="P89" s="73"/>
      <c r="Q89" s="73">
        <v>9</v>
      </c>
      <c r="R89" s="73"/>
      <c r="S89" s="73"/>
      <c r="T89" s="73"/>
      <c r="U89" s="73"/>
      <c r="V89" s="158"/>
      <c r="W89" s="91">
        <f t="shared" si="18"/>
        <v>55</v>
      </c>
      <c r="X89" s="92">
        <f t="shared" si="19"/>
        <v>6</v>
      </c>
      <c r="Y89" s="159"/>
      <c r="Z89" s="159"/>
      <c r="AA89" s="159">
        <v>0.9013888888888889</v>
      </c>
      <c r="AB89" s="159"/>
      <c r="AC89" s="159">
        <v>0.8861111111111111</v>
      </c>
      <c r="AD89" s="159" t="s">
        <v>156</v>
      </c>
      <c r="AE89" s="159">
        <v>0.8652777777777777</v>
      </c>
      <c r="AF89" s="159">
        <v>0.8791666666666668</v>
      </c>
      <c r="AG89" s="159"/>
      <c r="AH89" s="159"/>
      <c r="AI89" s="159">
        <v>0.8888888888888888</v>
      </c>
      <c r="AJ89" s="159"/>
      <c r="AK89" s="159"/>
      <c r="AL89" s="159"/>
      <c r="AM89" s="160"/>
    </row>
    <row r="90" spans="1:39" ht="12" customHeight="1">
      <c r="A90" s="155">
        <v>6</v>
      </c>
      <c r="B90" s="83" t="s">
        <v>32</v>
      </c>
      <c r="C90" s="99" t="s">
        <v>39</v>
      </c>
      <c r="D90" s="96">
        <v>1948</v>
      </c>
      <c r="E90" s="97" t="s">
        <v>38</v>
      </c>
      <c r="F90" s="102">
        <f t="shared" si="17"/>
        <v>0.9125</v>
      </c>
      <c r="G90" s="98">
        <v>8</v>
      </c>
      <c r="H90" s="73">
        <v>8</v>
      </c>
      <c r="I90" s="73">
        <v>9</v>
      </c>
      <c r="J90" s="73"/>
      <c r="K90" s="73">
        <v>7</v>
      </c>
      <c r="L90" s="73">
        <v>8</v>
      </c>
      <c r="M90" s="73"/>
      <c r="N90" s="73"/>
      <c r="O90" s="73"/>
      <c r="P90" s="73"/>
      <c r="Q90" s="73">
        <v>6</v>
      </c>
      <c r="R90" s="73"/>
      <c r="S90" s="73"/>
      <c r="T90" s="73"/>
      <c r="U90" s="73"/>
      <c r="V90" s="158"/>
      <c r="W90" s="91">
        <f t="shared" si="18"/>
        <v>46</v>
      </c>
      <c r="X90" s="92">
        <f t="shared" si="19"/>
        <v>6</v>
      </c>
      <c r="Y90" s="159">
        <v>0.9458333333333333</v>
      </c>
      <c r="Z90" s="159">
        <v>0.9534722222222222</v>
      </c>
      <c r="AA90" s="159">
        <v>0.91875</v>
      </c>
      <c r="AB90" s="159"/>
      <c r="AC90" s="159">
        <v>0.9125</v>
      </c>
      <c r="AD90" s="159" t="s">
        <v>156</v>
      </c>
      <c r="AE90" s="159"/>
      <c r="AF90" s="159"/>
      <c r="AG90" s="159"/>
      <c r="AH90" s="159"/>
      <c r="AI90" s="159">
        <v>0.9576388888888889</v>
      </c>
      <c r="AJ90" s="159"/>
      <c r="AK90" s="159"/>
      <c r="AL90" s="159"/>
      <c r="AM90" s="160"/>
    </row>
    <row r="91" spans="1:39" ht="12" customHeight="1">
      <c r="A91" s="196">
        <v>7</v>
      </c>
      <c r="B91" s="207" t="s">
        <v>32</v>
      </c>
      <c r="C91" s="223" t="s">
        <v>49</v>
      </c>
      <c r="D91" s="171">
        <v>1945</v>
      </c>
      <c r="E91" s="224" t="s">
        <v>50</v>
      </c>
      <c r="F91" s="211">
        <f t="shared" si="17"/>
        <v>0.9215277777777778</v>
      </c>
      <c r="G91" s="174"/>
      <c r="H91" s="175"/>
      <c r="I91" s="175">
        <v>8</v>
      </c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6"/>
      <c r="W91" s="177">
        <f t="shared" si="18"/>
        <v>8</v>
      </c>
      <c r="X91" s="197">
        <f t="shared" si="19"/>
        <v>1</v>
      </c>
      <c r="Y91" s="178"/>
      <c r="Z91" s="178"/>
      <c r="AA91" s="178">
        <v>0.9215277777777778</v>
      </c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9"/>
      <c r="AM91" s="180"/>
    </row>
    <row r="92" spans="1:39" ht="12" customHeight="1">
      <c r="A92" s="213">
        <v>7</v>
      </c>
      <c r="B92" s="214"/>
      <c r="C92" s="183"/>
      <c r="D92" s="184"/>
      <c r="E92" s="185" t="s">
        <v>181</v>
      </c>
      <c r="F92" s="134"/>
      <c r="G92" s="225">
        <f aca="true" t="shared" si="20" ref="G92:U92">SUM(COUNTIF(G85:G91,"&gt;-1"))</f>
        <v>5</v>
      </c>
      <c r="H92" s="226">
        <f t="shared" si="20"/>
        <v>5</v>
      </c>
      <c r="I92" s="226">
        <f t="shared" si="20"/>
        <v>5</v>
      </c>
      <c r="J92" s="226">
        <f t="shared" si="20"/>
        <v>3</v>
      </c>
      <c r="K92" s="226">
        <f t="shared" si="20"/>
        <v>5</v>
      </c>
      <c r="L92" s="226">
        <f t="shared" si="20"/>
        <v>6</v>
      </c>
      <c r="M92" s="226">
        <f t="shared" si="20"/>
        <v>5</v>
      </c>
      <c r="N92" s="226">
        <f t="shared" si="20"/>
        <v>4</v>
      </c>
      <c r="O92" s="226">
        <f t="shared" si="20"/>
        <v>2</v>
      </c>
      <c r="P92" s="226">
        <f t="shared" si="20"/>
        <v>3</v>
      </c>
      <c r="Q92" s="226">
        <f t="shared" si="20"/>
        <v>6</v>
      </c>
      <c r="R92" s="226">
        <f t="shared" si="20"/>
        <v>0</v>
      </c>
      <c r="S92" s="226">
        <f t="shared" si="20"/>
        <v>0</v>
      </c>
      <c r="T92" s="226">
        <f t="shared" si="20"/>
        <v>0</v>
      </c>
      <c r="U92" s="227">
        <f t="shared" si="20"/>
        <v>0</v>
      </c>
      <c r="V92" s="189"/>
      <c r="W92" s="126">
        <f>SUM(G92:U92)/10</f>
        <v>4.9</v>
      </c>
      <c r="X92" s="190" t="s">
        <v>181</v>
      </c>
      <c r="Y92" s="228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  <c r="AJ92" s="229"/>
      <c r="AK92" s="229"/>
      <c r="AL92" s="229"/>
      <c r="AM92" s="230"/>
    </row>
    <row r="93" spans="1:39" ht="12" customHeight="1">
      <c r="A93" s="129" t="s">
        <v>161</v>
      </c>
      <c r="B93" s="130" t="s">
        <v>2</v>
      </c>
      <c r="C93" s="131" t="s">
        <v>5</v>
      </c>
      <c r="D93" s="132" t="s">
        <v>162</v>
      </c>
      <c r="E93" s="133" t="s">
        <v>7</v>
      </c>
      <c r="F93" s="134">
        <v>2008</v>
      </c>
      <c r="G93" s="135">
        <v>1</v>
      </c>
      <c r="H93" s="136">
        <v>2</v>
      </c>
      <c r="I93" s="136">
        <v>3</v>
      </c>
      <c r="J93" s="136">
        <v>4</v>
      </c>
      <c r="K93" s="136">
        <v>5</v>
      </c>
      <c r="L93" s="136">
        <v>6</v>
      </c>
      <c r="M93" s="136">
        <v>7</v>
      </c>
      <c r="N93" s="136">
        <v>8</v>
      </c>
      <c r="O93" s="136">
        <v>9</v>
      </c>
      <c r="P93" s="136">
        <v>10</v>
      </c>
      <c r="Q93" s="136">
        <v>11</v>
      </c>
      <c r="R93" s="136">
        <v>12</v>
      </c>
      <c r="S93" s="136">
        <v>13</v>
      </c>
      <c r="T93" s="136">
        <v>14</v>
      </c>
      <c r="U93" s="130">
        <v>15</v>
      </c>
      <c r="V93" s="137" t="s">
        <v>163</v>
      </c>
      <c r="W93" s="138" t="s">
        <v>164</v>
      </c>
      <c r="X93" s="139" t="s">
        <v>3</v>
      </c>
      <c r="Y93" s="140" t="s">
        <v>165</v>
      </c>
      <c r="Z93" s="141" t="s">
        <v>166</v>
      </c>
      <c r="AA93" s="140" t="s">
        <v>167</v>
      </c>
      <c r="AB93" s="141" t="s">
        <v>168</v>
      </c>
      <c r="AC93" s="140" t="s">
        <v>169</v>
      </c>
      <c r="AD93" s="140" t="s">
        <v>170</v>
      </c>
      <c r="AE93" s="140" t="s">
        <v>171</v>
      </c>
      <c r="AF93" s="141" t="s">
        <v>172</v>
      </c>
      <c r="AG93" s="140" t="s">
        <v>173</v>
      </c>
      <c r="AH93" s="141" t="s">
        <v>174</v>
      </c>
      <c r="AI93" s="140" t="s">
        <v>175</v>
      </c>
      <c r="AJ93" s="141" t="s">
        <v>176</v>
      </c>
      <c r="AK93" s="140" t="s">
        <v>177</v>
      </c>
      <c r="AL93" s="141" t="s">
        <v>178</v>
      </c>
      <c r="AM93" s="142" t="s">
        <v>179</v>
      </c>
    </row>
    <row r="94" spans="1:39" ht="12" customHeight="1">
      <c r="A94" s="143">
        <v>1</v>
      </c>
      <c r="B94" s="144" t="s">
        <v>45</v>
      </c>
      <c r="C94" s="203" t="s">
        <v>126</v>
      </c>
      <c r="D94" s="146">
        <v>1986</v>
      </c>
      <c r="E94" s="86" t="s">
        <v>24</v>
      </c>
      <c r="F94" s="70">
        <f aca="true" t="shared" si="21" ref="F94:F100">MIN(Y94:AM94)</f>
        <v>0.8222222222222223</v>
      </c>
      <c r="G94" s="147">
        <v>10</v>
      </c>
      <c r="H94" s="149">
        <v>10</v>
      </c>
      <c r="I94" s="149">
        <v>10</v>
      </c>
      <c r="J94" s="149">
        <v>10</v>
      </c>
      <c r="K94" s="149">
        <v>10</v>
      </c>
      <c r="L94" s="149">
        <v>10</v>
      </c>
      <c r="M94" s="149">
        <v>10</v>
      </c>
      <c r="N94" s="149">
        <v>10</v>
      </c>
      <c r="O94" s="149">
        <v>10</v>
      </c>
      <c r="P94" s="148"/>
      <c r="Q94" s="718">
        <v>10</v>
      </c>
      <c r="R94" s="148"/>
      <c r="S94" s="148"/>
      <c r="T94" s="148"/>
      <c r="U94" s="148"/>
      <c r="V94" s="150"/>
      <c r="W94" s="151">
        <f aca="true" t="shared" si="22" ref="W94:W104">IF(COUNTIF(G94:U94,"&gt;=0")&lt;11,SUM(G94:U94),SUM(LARGE(G94:U94,1),LARGE(G94:U94,2),LARGE(G94:U94,3),LARGE(G94:U94,4),LARGE(G94:U94,5),LARGE(G94:U94,6),LARGE(G94:U94,7),LARGE(G94:U94,8),LARGE(G94:U94,9),LARGE(G94:U94,10)))</f>
        <v>100</v>
      </c>
      <c r="X94" s="152">
        <f aca="true" t="shared" si="23" ref="X94:X104">SUM(COUNTIF(G94:U94,"&gt;-1"))</f>
        <v>10</v>
      </c>
      <c r="Y94" s="153">
        <v>0.9340277777777778</v>
      </c>
      <c r="Z94" s="153">
        <v>0.936111111111111</v>
      </c>
      <c r="AA94" s="153">
        <v>0.8659722222222223</v>
      </c>
      <c r="AB94" s="153">
        <v>0.8555555555555556</v>
      </c>
      <c r="AC94" s="153">
        <v>0.8416666666666667</v>
      </c>
      <c r="AD94" s="153" t="s">
        <v>156</v>
      </c>
      <c r="AE94" s="153">
        <v>0.8298611111111112</v>
      </c>
      <c r="AF94" s="153">
        <v>0.8402777777777778</v>
      </c>
      <c r="AG94" s="153">
        <v>0.8222222222222223</v>
      </c>
      <c r="AH94" s="153"/>
      <c r="AI94" s="153">
        <v>0.8444444444444444</v>
      </c>
      <c r="AJ94" s="153"/>
      <c r="AK94" s="153"/>
      <c r="AL94" s="193"/>
      <c r="AM94" s="154"/>
    </row>
    <row r="95" spans="1:39" ht="12" customHeight="1">
      <c r="A95" s="155">
        <v>2</v>
      </c>
      <c r="B95" s="156" t="s">
        <v>45</v>
      </c>
      <c r="C95" s="157" t="s">
        <v>63</v>
      </c>
      <c r="D95" s="96">
        <v>1992</v>
      </c>
      <c r="E95" s="97"/>
      <c r="F95" s="102">
        <f t="shared" si="21"/>
        <v>0.94375</v>
      </c>
      <c r="G95" s="98"/>
      <c r="H95" s="73"/>
      <c r="I95" s="73"/>
      <c r="J95" s="73"/>
      <c r="K95" s="73">
        <v>9</v>
      </c>
      <c r="L95" s="167">
        <v>0</v>
      </c>
      <c r="M95" s="73">
        <v>7</v>
      </c>
      <c r="N95" s="73">
        <v>7</v>
      </c>
      <c r="O95" s="73">
        <v>8</v>
      </c>
      <c r="P95" s="74">
        <v>10</v>
      </c>
      <c r="Q95" s="73"/>
      <c r="R95" s="73"/>
      <c r="S95" s="73"/>
      <c r="T95" s="73"/>
      <c r="U95" s="73"/>
      <c r="V95" s="158"/>
      <c r="W95" s="91">
        <f t="shared" si="22"/>
        <v>41</v>
      </c>
      <c r="X95" s="92">
        <f t="shared" si="23"/>
        <v>6</v>
      </c>
      <c r="Y95" s="159"/>
      <c r="Z95" s="159"/>
      <c r="AA95" s="159"/>
      <c r="AB95" s="159"/>
      <c r="AC95" s="159">
        <v>0.9784722222222223</v>
      </c>
      <c r="AD95" s="159" t="s">
        <v>156</v>
      </c>
      <c r="AE95" s="159">
        <v>0.9611111111111111</v>
      </c>
      <c r="AF95" s="159">
        <v>0.9861111111111112</v>
      </c>
      <c r="AG95" s="159">
        <v>0.94375</v>
      </c>
      <c r="AH95" s="159">
        <v>0.9569444444444444</v>
      </c>
      <c r="AI95" s="159"/>
      <c r="AJ95" s="159"/>
      <c r="AK95" s="159"/>
      <c r="AL95" s="159"/>
      <c r="AM95" s="160"/>
    </row>
    <row r="96" spans="1:39" ht="12" customHeight="1">
      <c r="A96" s="143">
        <v>3</v>
      </c>
      <c r="B96" s="156" t="s">
        <v>45</v>
      </c>
      <c r="C96" s="231" t="s">
        <v>151</v>
      </c>
      <c r="D96" s="96">
        <v>1993</v>
      </c>
      <c r="E96" s="97" t="s">
        <v>65</v>
      </c>
      <c r="F96" s="102">
        <f t="shared" si="21"/>
        <v>0.8611111111111112</v>
      </c>
      <c r="G96" s="98"/>
      <c r="H96" s="73"/>
      <c r="I96" s="73"/>
      <c r="J96" s="73"/>
      <c r="K96" s="73"/>
      <c r="L96" s="73">
        <v>9</v>
      </c>
      <c r="M96" s="73">
        <v>9</v>
      </c>
      <c r="N96" s="73">
        <v>9</v>
      </c>
      <c r="O96" s="73"/>
      <c r="P96" s="148"/>
      <c r="Q96" s="73"/>
      <c r="R96" s="73"/>
      <c r="S96" s="73"/>
      <c r="T96" s="73"/>
      <c r="U96" s="73"/>
      <c r="V96" s="158"/>
      <c r="W96" s="91">
        <f t="shared" si="22"/>
        <v>27</v>
      </c>
      <c r="X96" s="92">
        <f t="shared" si="23"/>
        <v>3</v>
      </c>
      <c r="Y96" s="159"/>
      <c r="Z96" s="159"/>
      <c r="AA96" s="159"/>
      <c r="AB96" s="159"/>
      <c r="AC96" s="159"/>
      <c r="AD96" s="159" t="s">
        <v>156</v>
      </c>
      <c r="AE96" s="159">
        <v>0.875</v>
      </c>
      <c r="AF96" s="159">
        <v>0.8611111111111112</v>
      </c>
      <c r="AG96" s="159"/>
      <c r="AH96" s="159"/>
      <c r="AI96" s="159"/>
      <c r="AJ96" s="159"/>
      <c r="AK96" s="159"/>
      <c r="AL96" s="159"/>
      <c r="AM96" s="160"/>
    </row>
    <row r="97" spans="1:39" ht="12" customHeight="1">
      <c r="A97" s="155">
        <v>4</v>
      </c>
      <c r="B97" s="156" t="s">
        <v>45</v>
      </c>
      <c r="C97" s="103" t="s">
        <v>76</v>
      </c>
      <c r="D97" s="96">
        <v>1977</v>
      </c>
      <c r="E97" s="97" t="s">
        <v>77</v>
      </c>
      <c r="F97" s="102">
        <f t="shared" si="21"/>
        <v>0.8805555555555555</v>
      </c>
      <c r="G97" s="98"/>
      <c r="H97" s="73"/>
      <c r="I97" s="73">
        <v>9</v>
      </c>
      <c r="J97" s="73"/>
      <c r="K97" s="73"/>
      <c r="L97" s="73"/>
      <c r="M97" s="73"/>
      <c r="N97" s="73"/>
      <c r="O97" s="73">
        <v>7</v>
      </c>
      <c r="P97" s="73"/>
      <c r="Q97" s="73">
        <v>9</v>
      </c>
      <c r="R97" s="73"/>
      <c r="S97" s="73"/>
      <c r="T97" s="73"/>
      <c r="U97" s="73"/>
      <c r="V97" s="158"/>
      <c r="W97" s="91">
        <f t="shared" si="22"/>
        <v>25</v>
      </c>
      <c r="X97" s="92">
        <f t="shared" si="23"/>
        <v>3</v>
      </c>
      <c r="Y97" s="159"/>
      <c r="Z97" s="159"/>
      <c r="AA97" s="159">
        <v>0.975</v>
      </c>
      <c r="AB97" s="159"/>
      <c r="AC97" s="159"/>
      <c r="AD97" s="159"/>
      <c r="AE97" s="159"/>
      <c r="AF97" s="159"/>
      <c r="AG97" s="159">
        <v>0.9527777777777778</v>
      </c>
      <c r="AH97" s="159"/>
      <c r="AI97" s="159">
        <v>0.8805555555555555</v>
      </c>
      <c r="AJ97" s="159"/>
      <c r="AK97" s="159"/>
      <c r="AL97" s="159"/>
      <c r="AM97" s="160"/>
    </row>
    <row r="98" spans="1:39" ht="12" customHeight="1">
      <c r="A98" s="143">
        <v>5</v>
      </c>
      <c r="B98" s="156" t="s">
        <v>45</v>
      </c>
      <c r="C98" s="103" t="s">
        <v>84</v>
      </c>
      <c r="D98" s="96">
        <v>1975</v>
      </c>
      <c r="E98" s="97"/>
      <c r="F98" s="102">
        <f t="shared" si="21"/>
        <v>0.9645833333333332</v>
      </c>
      <c r="G98" s="98"/>
      <c r="H98" s="73"/>
      <c r="I98" s="73"/>
      <c r="J98" s="73"/>
      <c r="K98" s="73"/>
      <c r="L98" s="73">
        <v>8</v>
      </c>
      <c r="M98" s="73"/>
      <c r="N98" s="73">
        <v>8</v>
      </c>
      <c r="O98" s="73"/>
      <c r="P98" s="73"/>
      <c r="Q98" s="73">
        <v>8</v>
      </c>
      <c r="R98" s="73"/>
      <c r="S98" s="73"/>
      <c r="T98" s="73"/>
      <c r="U98" s="73"/>
      <c r="V98" s="158"/>
      <c r="W98" s="91">
        <f t="shared" si="22"/>
        <v>24</v>
      </c>
      <c r="X98" s="92">
        <f t="shared" si="23"/>
        <v>3</v>
      </c>
      <c r="Y98" s="159"/>
      <c r="Z98" s="159"/>
      <c r="AA98" s="159"/>
      <c r="AB98" s="159"/>
      <c r="AC98" s="159"/>
      <c r="AD98" s="159" t="s">
        <v>156</v>
      </c>
      <c r="AE98" s="159"/>
      <c r="AF98" s="159">
        <v>0.9645833333333332</v>
      </c>
      <c r="AG98" s="159"/>
      <c r="AH98" s="159"/>
      <c r="AI98" s="159"/>
      <c r="AJ98" s="159"/>
      <c r="AK98" s="159"/>
      <c r="AL98" s="159"/>
      <c r="AM98" s="160"/>
    </row>
    <row r="99" spans="1:39" ht="12" customHeight="1">
      <c r="A99" s="155">
        <v>6</v>
      </c>
      <c r="B99" s="156" t="s">
        <v>45</v>
      </c>
      <c r="C99" s="99" t="s">
        <v>72</v>
      </c>
      <c r="D99" s="96">
        <v>1986</v>
      </c>
      <c r="E99" s="97" t="s">
        <v>73</v>
      </c>
      <c r="F99" s="102">
        <f t="shared" si="21"/>
        <v>0.9513888888888888</v>
      </c>
      <c r="G99" s="98">
        <v>9</v>
      </c>
      <c r="H99" s="73">
        <v>9</v>
      </c>
      <c r="I99" s="73"/>
      <c r="J99" s="73"/>
      <c r="K99" s="73"/>
      <c r="L99" s="73"/>
      <c r="M99" s="73"/>
      <c r="N99" s="73"/>
      <c r="O99" s="73">
        <v>5</v>
      </c>
      <c r="P99" s="73"/>
      <c r="Q99" s="73"/>
      <c r="R99" s="73"/>
      <c r="S99" s="73"/>
      <c r="T99" s="73"/>
      <c r="U99" s="73"/>
      <c r="V99" s="158"/>
      <c r="W99" s="91">
        <f t="shared" si="22"/>
        <v>23</v>
      </c>
      <c r="X99" s="92">
        <f t="shared" si="23"/>
        <v>3</v>
      </c>
      <c r="Y99" s="101" t="s">
        <v>204</v>
      </c>
      <c r="Z99" s="159">
        <v>0.9513888888888888</v>
      </c>
      <c r="AA99" s="159"/>
      <c r="AB99" s="159"/>
      <c r="AC99" s="159"/>
      <c r="AD99" s="159"/>
      <c r="AE99" s="159"/>
      <c r="AF99" s="159"/>
      <c r="AG99" s="101" t="s">
        <v>205</v>
      </c>
      <c r="AH99" s="159"/>
      <c r="AI99" s="159"/>
      <c r="AJ99" s="159"/>
      <c r="AK99" s="159"/>
      <c r="AL99" s="159"/>
      <c r="AM99" s="160"/>
    </row>
    <row r="100" spans="1:39" ht="12" customHeight="1">
      <c r="A100" s="143">
        <v>7</v>
      </c>
      <c r="B100" s="156" t="s">
        <v>45</v>
      </c>
      <c r="C100" s="99" t="s">
        <v>46</v>
      </c>
      <c r="D100" s="96">
        <v>1989</v>
      </c>
      <c r="E100" s="97" t="s">
        <v>47</v>
      </c>
      <c r="F100" s="102">
        <f t="shared" si="21"/>
        <v>0.9159722222222223</v>
      </c>
      <c r="G100" s="98"/>
      <c r="H100" s="73">
        <v>8</v>
      </c>
      <c r="I100" s="73"/>
      <c r="J100" s="73"/>
      <c r="K100" s="73"/>
      <c r="L100" s="73"/>
      <c r="M100" s="73">
        <v>8</v>
      </c>
      <c r="N100" s="73"/>
      <c r="O100" s="73"/>
      <c r="P100" s="73"/>
      <c r="Q100" s="73"/>
      <c r="R100" s="73"/>
      <c r="S100" s="73"/>
      <c r="T100" s="73"/>
      <c r="U100" s="73"/>
      <c r="V100" s="158"/>
      <c r="W100" s="91">
        <f t="shared" si="22"/>
        <v>16</v>
      </c>
      <c r="X100" s="92">
        <f t="shared" si="23"/>
        <v>2</v>
      </c>
      <c r="Y100" s="159"/>
      <c r="Z100" s="159">
        <v>0.9597222222222223</v>
      </c>
      <c r="AA100" s="159"/>
      <c r="AB100" s="159"/>
      <c r="AC100" s="159"/>
      <c r="AD100" s="159"/>
      <c r="AE100" s="159">
        <v>0.9159722222222223</v>
      </c>
      <c r="AF100" s="159"/>
      <c r="AG100" s="159"/>
      <c r="AH100" s="159"/>
      <c r="AI100" s="159"/>
      <c r="AJ100" s="159"/>
      <c r="AK100" s="159"/>
      <c r="AL100" s="159"/>
      <c r="AM100" s="160"/>
    </row>
    <row r="101" spans="1:39" ht="12" customHeight="1">
      <c r="A101" s="155">
        <v>8</v>
      </c>
      <c r="B101" s="156" t="s">
        <v>45</v>
      </c>
      <c r="C101" s="103" t="s">
        <v>99</v>
      </c>
      <c r="D101" s="96">
        <v>1988</v>
      </c>
      <c r="E101" s="97" t="s">
        <v>100</v>
      </c>
      <c r="F101" s="100" t="s">
        <v>98</v>
      </c>
      <c r="G101" s="98"/>
      <c r="H101" s="73"/>
      <c r="I101" s="73"/>
      <c r="J101" s="73"/>
      <c r="K101" s="73"/>
      <c r="L101" s="73">
        <v>7</v>
      </c>
      <c r="M101" s="73">
        <v>6</v>
      </c>
      <c r="N101" s="73"/>
      <c r="O101" s="73"/>
      <c r="P101" s="73"/>
      <c r="Q101" s="73"/>
      <c r="R101" s="73"/>
      <c r="S101" s="73"/>
      <c r="T101" s="73"/>
      <c r="U101" s="73"/>
      <c r="V101" s="158"/>
      <c r="W101" s="91">
        <f t="shared" si="22"/>
        <v>13</v>
      </c>
      <c r="X101" s="92">
        <f t="shared" si="23"/>
        <v>2</v>
      </c>
      <c r="Y101" s="159"/>
      <c r="Z101" s="159"/>
      <c r="AA101" s="159"/>
      <c r="AB101" s="159"/>
      <c r="AC101" s="159"/>
      <c r="AD101" s="159" t="s">
        <v>156</v>
      </c>
      <c r="AE101" s="101" t="s">
        <v>98</v>
      </c>
      <c r="AF101" s="159"/>
      <c r="AG101" s="159"/>
      <c r="AH101" s="159"/>
      <c r="AI101" s="101" t="s">
        <v>449</v>
      </c>
      <c r="AJ101" s="159"/>
      <c r="AK101" s="159"/>
      <c r="AL101" s="159"/>
      <c r="AM101" s="160"/>
    </row>
    <row r="102" spans="1:39" ht="12" customHeight="1">
      <c r="A102" s="143">
        <v>9</v>
      </c>
      <c r="B102" s="156" t="s">
        <v>45</v>
      </c>
      <c r="C102" s="99" t="s">
        <v>142</v>
      </c>
      <c r="D102" s="96">
        <v>1984</v>
      </c>
      <c r="E102" s="97"/>
      <c r="F102" s="102">
        <f>MIN(Y102:AM102)</f>
        <v>0.8576388888888888</v>
      </c>
      <c r="G102" s="98"/>
      <c r="H102" s="73"/>
      <c r="I102" s="73"/>
      <c r="J102" s="73"/>
      <c r="K102" s="73"/>
      <c r="L102" s="167"/>
      <c r="M102" s="73"/>
      <c r="N102" s="73"/>
      <c r="O102" s="73">
        <v>9</v>
      </c>
      <c r="P102" s="73"/>
      <c r="Q102" s="73"/>
      <c r="R102" s="73"/>
      <c r="S102" s="73"/>
      <c r="T102" s="73"/>
      <c r="U102" s="73"/>
      <c r="V102" s="158"/>
      <c r="W102" s="91">
        <f t="shared" si="22"/>
        <v>9</v>
      </c>
      <c r="X102" s="92">
        <f t="shared" si="23"/>
        <v>1</v>
      </c>
      <c r="Y102" s="159"/>
      <c r="Z102" s="159"/>
      <c r="AA102" s="159"/>
      <c r="AB102" s="159"/>
      <c r="AC102" s="159"/>
      <c r="AD102" s="159"/>
      <c r="AE102" s="159"/>
      <c r="AF102" s="159"/>
      <c r="AG102" s="159">
        <v>0.8576388888888888</v>
      </c>
      <c r="AH102" s="159"/>
      <c r="AI102" s="159"/>
      <c r="AJ102" s="159"/>
      <c r="AK102" s="159"/>
      <c r="AL102" s="159"/>
      <c r="AM102" s="160"/>
    </row>
    <row r="103" spans="1:39" ht="12" customHeight="1">
      <c r="A103" s="155">
        <v>10</v>
      </c>
      <c r="B103" s="156" t="s">
        <v>45</v>
      </c>
      <c r="C103" s="261" t="s">
        <v>451</v>
      </c>
      <c r="D103" s="96"/>
      <c r="E103" s="97"/>
      <c r="F103" s="100" t="s">
        <v>452</v>
      </c>
      <c r="G103" s="98"/>
      <c r="H103" s="73"/>
      <c r="I103" s="73"/>
      <c r="J103" s="73"/>
      <c r="K103" s="73"/>
      <c r="L103" s="73"/>
      <c r="M103" s="73"/>
      <c r="N103" s="73"/>
      <c r="O103" s="73"/>
      <c r="P103" s="73"/>
      <c r="Q103" s="73">
        <v>7</v>
      </c>
      <c r="R103" s="73"/>
      <c r="S103" s="73"/>
      <c r="T103" s="73"/>
      <c r="U103" s="73"/>
      <c r="V103" s="158"/>
      <c r="W103" s="91">
        <f t="shared" si="22"/>
        <v>7</v>
      </c>
      <c r="X103" s="92">
        <f t="shared" si="23"/>
        <v>1</v>
      </c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01" t="s">
        <v>452</v>
      </c>
      <c r="AJ103" s="159"/>
      <c r="AK103" s="159"/>
      <c r="AL103" s="159"/>
      <c r="AM103" s="160"/>
    </row>
    <row r="104" spans="1:39" ht="12" customHeight="1">
      <c r="A104" s="143">
        <v>11</v>
      </c>
      <c r="B104" s="156" t="s">
        <v>45</v>
      </c>
      <c r="C104" s="170" t="s">
        <v>86</v>
      </c>
      <c r="D104" s="171">
        <v>1988</v>
      </c>
      <c r="E104" s="172"/>
      <c r="F104" s="211">
        <f>MIN(Y104:AM104)</f>
        <v>0.967361111111111</v>
      </c>
      <c r="G104" s="174"/>
      <c r="H104" s="175"/>
      <c r="I104" s="175"/>
      <c r="J104" s="175"/>
      <c r="K104" s="175"/>
      <c r="L104" s="232"/>
      <c r="M104" s="175"/>
      <c r="N104" s="175"/>
      <c r="O104" s="175">
        <v>6</v>
      </c>
      <c r="P104" s="175"/>
      <c r="Q104" s="175"/>
      <c r="R104" s="175"/>
      <c r="S104" s="175"/>
      <c r="T104" s="175"/>
      <c r="U104" s="175"/>
      <c r="V104" s="176"/>
      <c r="W104" s="114">
        <f t="shared" si="22"/>
        <v>6</v>
      </c>
      <c r="X104" s="197">
        <f t="shared" si="23"/>
        <v>1</v>
      </c>
      <c r="Y104" s="178"/>
      <c r="Z104" s="178"/>
      <c r="AA104" s="178"/>
      <c r="AB104" s="178"/>
      <c r="AC104" s="178"/>
      <c r="AD104" s="178"/>
      <c r="AE104" s="178"/>
      <c r="AF104" s="178"/>
      <c r="AG104" s="178">
        <v>0.967361111111111</v>
      </c>
      <c r="AH104" s="178"/>
      <c r="AI104" s="178"/>
      <c r="AJ104" s="178"/>
      <c r="AK104" s="178"/>
      <c r="AL104" s="179"/>
      <c r="AM104" s="233"/>
    </row>
    <row r="105" spans="1:39" ht="12" customHeight="1">
      <c r="A105" s="213">
        <v>11</v>
      </c>
      <c r="B105" s="214"/>
      <c r="C105" s="183"/>
      <c r="D105" s="184"/>
      <c r="E105" s="185" t="s">
        <v>181</v>
      </c>
      <c r="F105" s="134"/>
      <c r="G105" s="186">
        <f aca="true" t="shared" si="24" ref="G105:U105">SUM(COUNTIF(G94:G104,"&gt;-1"))</f>
        <v>2</v>
      </c>
      <c r="H105" s="187">
        <f t="shared" si="24"/>
        <v>3</v>
      </c>
      <c r="I105" s="187">
        <f t="shared" si="24"/>
        <v>2</v>
      </c>
      <c r="J105" s="187">
        <f t="shared" si="24"/>
        <v>1</v>
      </c>
      <c r="K105" s="226">
        <f t="shared" si="24"/>
        <v>2</v>
      </c>
      <c r="L105" s="226">
        <f t="shared" si="24"/>
        <v>5</v>
      </c>
      <c r="M105" s="226">
        <f t="shared" si="24"/>
        <v>5</v>
      </c>
      <c r="N105" s="226">
        <f t="shared" si="24"/>
        <v>4</v>
      </c>
      <c r="O105" s="226">
        <f t="shared" si="24"/>
        <v>6</v>
      </c>
      <c r="P105" s="226">
        <f t="shared" si="24"/>
        <v>1</v>
      </c>
      <c r="Q105" s="226">
        <f t="shared" si="24"/>
        <v>4</v>
      </c>
      <c r="R105" s="226">
        <f t="shared" si="24"/>
        <v>0</v>
      </c>
      <c r="S105" s="226">
        <f t="shared" si="24"/>
        <v>0</v>
      </c>
      <c r="T105" s="226">
        <f t="shared" si="24"/>
        <v>0</v>
      </c>
      <c r="U105" s="227">
        <f t="shared" si="24"/>
        <v>0</v>
      </c>
      <c r="V105" s="189"/>
      <c r="W105" s="126">
        <f>SUM(G105:U105)/10</f>
        <v>3.5</v>
      </c>
      <c r="X105" s="190" t="s">
        <v>181</v>
      </c>
      <c r="Y105" s="201"/>
      <c r="Z105" s="202"/>
      <c r="AA105" s="202"/>
      <c r="AB105" s="202"/>
      <c r="AC105" s="229"/>
      <c r="AD105" s="229"/>
      <c r="AE105" s="229"/>
      <c r="AF105" s="229"/>
      <c r="AG105" s="229"/>
      <c r="AH105" s="229"/>
      <c r="AI105" s="229"/>
      <c r="AJ105" s="229"/>
      <c r="AK105" s="229"/>
      <c r="AL105" s="229"/>
      <c r="AM105" s="230"/>
    </row>
    <row r="106" spans="1:39" ht="12" customHeight="1">
      <c r="A106" s="129" t="s">
        <v>161</v>
      </c>
      <c r="B106" s="130" t="s">
        <v>2</v>
      </c>
      <c r="C106" s="131" t="s">
        <v>5</v>
      </c>
      <c r="D106" s="132" t="s">
        <v>162</v>
      </c>
      <c r="E106" s="133" t="s">
        <v>7</v>
      </c>
      <c r="F106" s="134">
        <v>2008</v>
      </c>
      <c r="G106" s="135">
        <v>1</v>
      </c>
      <c r="H106" s="136">
        <v>2</v>
      </c>
      <c r="I106" s="136">
        <v>3</v>
      </c>
      <c r="J106" s="136">
        <v>4</v>
      </c>
      <c r="K106" s="136">
        <v>5</v>
      </c>
      <c r="L106" s="136">
        <v>6</v>
      </c>
      <c r="M106" s="136">
        <v>7</v>
      </c>
      <c r="N106" s="136">
        <v>8</v>
      </c>
      <c r="O106" s="136">
        <v>9</v>
      </c>
      <c r="P106" s="136">
        <v>10</v>
      </c>
      <c r="Q106" s="136">
        <v>11</v>
      </c>
      <c r="R106" s="136">
        <v>12</v>
      </c>
      <c r="S106" s="136">
        <v>13</v>
      </c>
      <c r="T106" s="136">
        <v>14</v>
      </c>
      <c r="U106" s="130">
        <v>15</v>
      </c>
      <c r="V106" s="137" t="s">
        <v>163</v>
      </c>
      <c r="W106" s="138" t="s">
        <v>164</v>
      </c>
      <c r="X106" s="139" t="s">
        <v>3</v>
      </c>
      <c r="Y106" s="140" t="s">
        <v>165</v>
      </c>
      <c r="Z106" s="141" t="s">
        <v>166</v>
      </c>
      <c r="AA106" s="140" t="s">
        <v>167</v>
      </c>
      <c r="AB106" s="141" t="s">
        <v>168</v>
      </c>
      <c r="AC106" s="140" t="s">
        <v>169</v>
      </c>
      <c r="AD106" s="140" t="s">
        <v>170</v>
      </c>
      <c r="AE106" s="140" t="s">
        <v>171</v>
      </c>
      <c r="AF106" s="141" t="s">
        <v>172</v>
      </c>
      <c r="AG106" s="140" t="s">
        <v>173</v>
      </c>
      <c r="AH106" s="141" t="s">
        <v>174</v>
      </c>
      <c r="AI106" s="140" t="s">
        <v>175</v>
      </c>
      <c r="AJ106" s="141" t="s">
        <v>176</v>
      </c>
      <c r="AK106" s="140" t="s">
        <v>177</v>
      </c>
      <c r="AL106" s="141" t="s">
        <v>178</v>
      </c>
      <c r="AM106" s="142" t="s">
        <v>179</v>
      </c>
    </row>
    <row r="107" spans="1:39" ht="12" customHeight="1">
      <c r="A107" s="143">
        <v>1</v>
      </c>
      <c r="B107" s="144" t="s">
        <v>90</v>
      </c>
      <c r="C107" s="145" t="s">
        <v>119</v>
      </c>
      <c r="D107" s="146">
        <v>1954</v>
      </c>
      <c r="E107" s="234" t="s">
        <v>24</v>
      </c>
      <c r="F107" s="235" t="s">
        <v>118</v>
      </c>
      <c r="G107" s="192"/>
      <c r="H107" s="148">
        <v>8</v>
      </c>
      <c r="I107" s="149">
        <v>10</v>
      </c>
      <c r="J107" s="149">
        <v>10</v>
      </c>
      <c r="K107" s="148">
        <v>9</v>
      </c>
      <c r="L107" s="148">
        <v>9</v>
      </c>
      <c r="M107" s="148">
        <v>9</v>
      </c>
      <c r="N107" s="148">
        <v>9</v>
      </c>
      <c r="O107" s="148">
        <v>9</v>
      </c>
      <c r="P107" s="148">
        <v>9</v>
      </c>
      <c r="Q107" s="148">
        <v>9</v>
      </c>
      <c r="R107" s="148"/>
      <c r="S107" s="148"/>
      <c r="T107" s="148"/>
      <c r="U107" s="148"/>
      <c r="V107" s="150"/>
      <c r="W107" s="151">
        <f aca="true" t="shared" si="25" ref="W107:W115">IF(COUNTIF(G107:U107,"&gt;=0")&lt;11,SUM(G107:U107),SUM(LARGE(G107:U107,1),LARGE(G107:U107,2),LARGE(G107:U107,3),LARGE(G107:U107,4),LARGE(G107:U107,5),LARGE(G107:U107,6),LARGE(G107:U107,7),LARGE(G107:U107,8),LARGE(G107:U107,9),LARGE(G107:U107,10)))</f>
        <v>91</v>
      </c>
      <c r="X107" s="152">
        <f aca="true" t="shared" si="26" ref="X107:X115">SUM(COUNTIF(G107:U107,"&gt;-1"))</f>
        <v>10</v>
      </c>
      <c r="Y107" s="153"/>
      <c r="Z107" s="153" t="s">
        <v>206</v>
      </c>
      <c r="AA107" s="222" t="s">
        <v>200</v>
      </c>
      <c r="AB107" s="222" t="s">
        <v>207</v>
      </c>
      <c r="AC107" s="222" t="s">
        <v>208</v>
      </c>
      <c r="AD107" s="153" t="s">
        <v>156</v>
      </c>
      <c r="AE107" s="222" t="s">
        <v>209</v>
      </c>
      <c r="AF107" s="222" t="s">
        <v>210</v>
      </c>
      <c r="AG107" s="222" t="s">
        <v>118</v>
      </c>
      <c r="AH107" s="222" t="s">
        <v>211</v>
      </c>
      <c r="AI107" s="222" t="s">
        <v>450</v>
      </c>
      <c r="AJ107" s="153"/>
      <c r="AK107" s="153"/>
      <c r="AL107" s="193"/>
      <c r="AM107" s="236"/>
    </row>
    <row r="108" spans="1:39" ht="12" customHeight="1">
      <c r="A108" s="155">
        <v>2</v>
      </c>
      <c r="B108" s="156" t="s">
        <v>90</v>
      </c>
      <c r="C108" s="237" t="s">
        <v>125</v>
      </c>
      <c r="D108" s="171">
        <v>1948</v>
      </c>
      <c r="E108" s="97" t="s">
        <v>24</v>
      </c>
      <c r="F108" s="100" t="s">
        <v>453</v>
      </c>
      <c r="G108" s="88">
        <v>10</v>
      </c>
      <c r="H108" s="74">
        <v>10</v>
      </c>
      <c r="I108" s="73"/>
      <c r="J108" s="73">
        <v>8</v>
      </c>
      <c r="K108" s="73">
        <v>6</v>
      </c>
      <c r="L108" s="73">
        <v>8</v>
      </c>
      <c r="M108" s="73">
        <v>8</v>
      </c>
      <c r="N108" s="74">
        <v>10</v>
      </c>
      <c r="O108" s="73">
        <v>8</v>
      </c>
      <c r="P108" s="73">
        <v>8</v>
      </c>
      <c r="Q108" s="73">
        <v>8</v>
      </c>
      <c r="R108" s="73"/>
      <c r="S108" s="73"/>
      <c r="T108" s="73"/>
      <c r="U108" s="73"/>
      <c r="V108" s="158"/>
      <c r="W108" s="91">
        <f t="shared" si="25"/>
        <v>84</v>
      </c>
      <c r="X108" s="92">
        <f t="shared" si="26"/>
        <v>10</v>
      </c>
      <c r="Y108" s="101" t="s">
        <v>218</v>
      </c>
      <c r="Z108" s="101" t="s">
        <v>219</v>
      </c>
      <c r="AA108" s="159"/>
      <c r="AB108" s="159" t="s">
        <v>206</v>
      </c>
      <c r="AC108" s="159" t="s">
        <v>206</v>
      </c>
      <c r="AD108" s="159" t="s">
        <v>156</v>
      </c>
      <c r="AE108" s="101" t="s">
        <v>220</v>
      </c>
      <c r="AF108" s="101" t="s">
        <v>221</v>
      </c>
      <c r="AG108" s="101" t="s">
        <v>222</v>
      </c>
      <c r="AH108" s="101" t="s">
        <v>124</v>
      </c>
      <c r="AI108" s="101" t="s">
        <v>453</v>
      </c>
      <c r="AJ108" s="159"/>
      <c r="AK108" s="159"/>
      <c r="AL108" s="159"/>
      <c r="AM108" s="165"/>
    </row>
    <row r="109" spans="1:39" ht="12" customHeight="1">
      <c r="A109" s="155">
        <v>3</v>
      </c>
      <c r="B109" s="156" t="s">
        <v>90</v>
      </c>
      <c r="C109" s="238" t="s">
        <v>134</v>
      </c>
      <c r="D109" s="96">
        <v>1972</v>
      </c>
      <c r="E109" s="97" t="s">
        <v>24</v>
      </c>
      <c r="F109" s="100" t="s">
        <v>133</v>
      </c>
      <c r="G109" s="98">
        <v>9</v>
      </c>
      <c r="H109" s="73">
        <v>9</v>
      </c>
      <c r="I109" s="73">
        <v>9</v>
      </c>
      <c r="J109" s="73">
        <v>9</v>
      </c>
      <c r="K109" s="73">
        <v>8</v>
      </c>
      <c r="L109" s="73">
        <v>7</v>
      </c>
      <c r="M109" s="73">
        <v>7</v>
      </c>
      <c r="N109" s="73">
        <v>8</v>
      </c>
      <c r="O109" s="73">
        <v>7</v>
      </c>
      <c r="P109" s="73">
        <v>7</v>
      </c>
      <c r="Q109" s="73">
        <v>7</v>
      </c>
      <c r="R109" s="73"/>
      <c r="S109" s="73"/>
      <c r="T109" s="73"/>
      <c r="U109" s="73"/>
      <c r="V109" s="158"/>
      <c r="W109" s="91">
        <f t="shared" si="25"/>
        <v>80</v>
      </c>
      <c r="X109" s="92">
        <f t="shared" si="26"/>
        <v>11</v>
      </c>
      <c r="Y109" s="159" t="s">
        <v>206</v>
      </c>
      <c r="Z109" s="101" t="s">
        <v>212</v>
      </c>
      <c r="AA109" s="101" t="s">
        <v>213</v>
      </c>
      <c r="AB109" s="101" t="s">
        <v>214</v>
      </c>
      <c r="AC109" s="101" t="s">
        <v>215</v>
      </c>
      <c r="AD109" s="159" t="s">
        <v>156</v>
      </c>
      <c r="AE109" s="101" t="s">
        <v>133</v>
      </c>
      <c r="AF109" s="101" t="s">
        <v>216</v>
      </c>
      <c r="AG109" s="101" t="s">
        <v>133</v>
      </c>
      <c r="AH109" s="101" t="s">
        <v>217</v>
      </c>
      <c r="AI109" s="101" t="s">
        <v>454</v>
      </c>
      <c r="AJ109" s="159"/>
      <c r="AK109" s="159"/>
      <c r="AL109" s="159"/>
      <c r="AM109" s="165"/>
    </row>
    <row r="110" spans="1:39" ht="12" customHeight="1">
      <c r="A110" s="155">
        <v>4</v>
      </c>
      <c r="B110" s="156" t="s">
        <v>90</v>
      </c>
      <c r="C110" s="166" t="s">
        <v>91</v>
      </c>
      <c r="D110" s="96">
        <v>1963</v>
      </c>
      <c r="E110" s="239" t="s">
        <v>92</v>
      </c>
      <c r="F110" s="102">
        <f>MIN(Y110:AM110)</f>
        <v>0.9916666666666667</v>
      </c>
      <c r="G110" s="98"/>
      <c r="H110" s="73"/>
      <c r="I110" s="73"/>
      <c r="J110" s="73"/>
      <c r="K110" s="74">
        <v>10</v>
      </c>
      <c r="L110" s="74">
        <v>10</v>
      </c>
      <c r="M110" s="74">
        <v>10</v>
      </c>
      <c r="N110" s="73"/>
      <c r="O110" s="74">
        <v>10</v>
      </c>
      <c r="P110" s="74">
        <v>10</v>
      </c>
      <c r="Q110" s="74">
        <v>10</v>
      </c>
      <c r="R110" s="73"/>
      <c r="S110" s="73"/>
      <c r="T110" s="73"/>
      <c r="U110" s="73"/>
      <c r="V110" s="158"/>
      <c r="W110" s="91">
        <f t="shared" si="25"/>
        <v>60</v>
      </c>
      <c r="X110" s="92">
        <f t="shared" si="26"/>
        <v>6</v>
      </c>
      <c r="Y110" s="159"/>
      <c r="Z110" s="159"/>
      <c r="AA110" s="159"/>
      <c r="AB110" s="159"/>
      <c r="AC110" s="101" t="s">
        <v>223</v>
      </c>
      <c r="AD110" s="159" t="s">
        <v>156</v>
      </c>
      <c r="AE110" s="101" t="s">
        <v>224</v>
      </c>
      <c r="AF110" s="159"/>
      <c r="AG110" s="159">
        <v>0.9916666666666667</v>
      </c>
      <c r="AH110" s="159">
        <v>0.9923611111111111</v>
      </c>
      <c r="AI110" s="101" t="s">
        <v>182</v>
      </c>
      <c r="AJ110" s="159"/>
      <c r="AK110" s="159"/>
      <c r="AL110" s="159"/>
      <c r="AM110" s="165"/>
    </row>
    <row r="111" spans="1:39" ht="12" customHeight="1">
      <c r="A111" s="155">
        <v>5</v>
      </c>
      <c r="B111" s="156" t="s">
        <v>90</v>
      </c>
      <c r="C111" s="166" t="s">
        <v>225</v>
      </c>
      <c r="D111" s="96">
        <v>1959</v>
      </c>
      <c r="E111" s="104"/>
      <c r="F111" s="100" t="s">
        <v>146</v>
      </c>
      <c r="G111" s="98"/>
      <c r="H111" s="73"/>
      <c r="I111" s="73">
        <v>8</v>
      </c>
      <c r="J111" s="73"/>
      <c r="K111" s="73">
        <v>5</v>
      </c>
      <c r="L111" s="73">
        <v>5</v>
      </c>
      <c r="M111" s="73">
        <v>4</v>
      </c>
      <c r="N111" s="73">
        <v>6</v>
      </c>
      <c r="O111" s="73"/>
      <c r="P111" s="73"/>
      <c r="Q111" s="73"/>
      <c r="R111" s="73"/>
      <c r="S111" s="73"/>
      <c r="T111" s="73"/>
      <c r="U111" s="73"/>
      <c r="V111" s="158"/>
      <c r="W111" s="91">
        <f t="shared" si="25"/>
        <v>28</v>
      </c>
      <c r="X111" s="92">
        <f t="shared" si="26"/>
        <v>5</v>
      </c>
      <c r="Y111" s="159"/>
      <c r="Z111" s="159"/>
      <c r="AA111" s="159" t="s">
        <v>226</v>
      </c>
      <c r="AB111" s="159"/>
      <c r="AC111" s="159" t="s">
        <v>206</v>
      </c>
      <c r="AD111" s="159" t="s">
        <v>156</v>
      </c>
      <c r="AE111" s="159" t="s">
        <v>206</v>
      </c>
      <c r="AF111" s="159" t="s">
        <v>226</v>
      </c>
      <c r="AG111" s="159"/>
      <c r="AH111" s="159"/>
      <c r="AI111" s="159"/>
      <c r="AJ111" s="159"/>
      <c r="AK111" s="159"/>
      <c r="AL111" s="159"/>
      <c r="AM111" s="165"/>
    </row>
    <row r="112" spans="1:39" ht="12" customHeight="1">
      <c r="A112" s="155">
        <v>6</v>
      </c>
      <c r="B112" s="156" t="s">
        <v>90</v>
      </c>
      <c r="C112" s="166" t="s">
        <v>141</v>
      </c>
      <c r="D112" s="96">
        <v>1939</v>
      </c>
      <c r="E112" s="239" t="s">
        <v>58</v>
      </c>
      <c r="F112" s="100" t="s">
        <v>140</v>
      </c>
      <c r="G112" s="98"/>
      <c r="H112" s="73"/>
      <c r="I112" s="73"/>
      <c r="J112" s="73"/>
      <c r="K112" s="73">
        <v>7</v>
      </c>
      <c r="L112" s="73">
        <v>6</v>
      </c>
      <c r="M112" s="73">
        <v>5</v>
      </c>
      <c r="N112" s="73"/>
      <c r="O112" s="73"/>
      <c r="P112" s="73"/>
      <c r="Q112" s="73">
        <v>6</v>
      </c>
      <c r="R112" s="73"/>
      <c r="S112" s="73"/>
      <c r="T112" s="73"/>
      <c r="U112" s="73"/>
      <c r="V112" s="158"/>
      <c r="W112" s="91">
        <f t="shared" si="25"/>
        <v>24</v>
      </c>
      <c r="X112" s="92">
        <f t="shared" si="26"/>
        <v>4</v>
      </c>
      <c r="Y112" s="159"/>
      <c r="Z112" s="159"/>
      <c r="AA112" s="159"/>
      <c r="AB112" s="159"/>
      <c r="AC112" s="101" t="s">
        <v>140</v>
      </c>
      <c r="AD112" s="159" t="s">
        <v>156</v>
      </c>
      <c r="AE112" s="101" t="s">
        <v>227</v>
      </c>
      <c r="AF112" s="159"/>
      <c r="AG112" s="159"/>
      <c r="AH112" s="159"/>
      <c r="AI112" s="101" t="s">
        <v>455</v>
      </c>
      <c r="AJ112" s="159"/>
      <c r="AK112" s="159"/>
      <c r="AL112" s="159"/>
      <c r="AM112" s="165"/>
    </row>
    <row r="113" spans="1:39" ht="12" customHeight="1">
      <c r="A113" s="155">
        <v>7</v>
      </c>
      <c r="B113" s="156" t="s">
        <v>90</v>
      </c>
      <c r="C113" s="166" t="s">
        <v>150</v>
      </c>
      <c r="D113" s="96">
        <v>1960</v>
      </c>
      <c r="E113" s="104"/>
      <c r="F113" s="100" t="s">
        <v>146</v>
      </c>
      <c r="G113" s="98"/>
      <c r="H113" s="73"/>
      <c r="I113" s="73">
        <v>7</v>
      </c>
      <c r="J113" s="73"/>
      <c r="K113" s="73"/>
      <c r="L113" s="73">
        <v>4</v>
      </c>
      <c r="M113" s="73">
        <v>3</v>
      </c>
      <c r="N113" s="73">
        <v>7</v>
      </c>
      <c r="O113" s="73"/>
      <c r="P113" s="73"/>
      <c r="Q113" s="73"/>
      <c r="R113" s="73"/>
      <c r="S113" s="73"/>
      <c r="T113" s="73"/>
      <c r="U113" s="73"/>
      <c r="V113" s="158"/>
      <c r="W113" s="91">
        <f t="shared" si="25"/>
        <v>21</v>
      </c>
      <c r="X113" s="92">
        <f t="shared" si="26"/>
        <v>4</v>
      </c>
      <c r="Y113" s="159"/>
      <c r="Z113" s="159"/>
      <c r="AA113" s="159" t="s">
        <v>226</v>
      </c>
      <c r="AB113" s="159"/>
      <c r="AC113" s="159"/>
      <c r="AD113" s="159" t="s">
        <v>156</v>
      </c>
      <c r="AE113" s="159" t="s">
        <v>206</v>
      </c>
      <c r="AF113" s="159" t="s">
        <v>206</v>
      </c>
      <c r="AG113" s="159"/>
      <c r="AH113" s="159"/>
      <c r="AI113" s="159"/>
      <c r="AJ113" s="159"/>
      <c r="AK113" s="159"/>
      <c r="AL113" s="159"/>
      <c r="AM113" s="165"/>
    </row>
    <row r="114" spans="1:39" ht="12" customHeight="1">
      <c r="A114" s="155">
        <v>8</v>
      </c>
      <c r="B114" s="156" t="s">
        <v>90</v>
      </c>
      <c r="C114" s="166" t="s">
        <v>152</v>
      </c>
      <c r="D114" s="96">
        <v>1963</v>
      </c>
      <c r="E114" s="104" t="s">
        <v>153</v>
      </c>
      <c r="F114" s="100" t="s">
        <v>146</v>
      </c>
      <c r="G114" s="98"/>
      <c r="H114" s="73"/>
      <c r="I114" s="73"/>
      <c r="J114" s="73">
        <v>7</v>
      </c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158"/>
      <c r="W114" s="91">
        <f t="shared" si="25"/>
        <v>7</v>
      </c>
      <c r="X114" s="92">
        <f t="shared" si="26"/>
        <v>1</v>
      </c>
      <c r="Y114" s="159"/>
      <c r="Z114" s="159"/>
      <c r="AA114" s="159"/>
      <c r="AB114" s="159" t="s">
        <v>206</v>
      </c>
      <c r="AC114" s="159"/>
      <c r="AD114" s="159"/>
      <c r="AE114" s="159"/>
      <c r="AF114" s="159"/>
      <c r="AG114" s="159"/>
      <c r="AH114" s="159"/>
      <c r="AI114" s="159"/>
      <c r="AJ114" s="159"/>
      <c r="AK114" s="159"/>
      <c r="AL114" s="159"/>
      <c r="AM114" s="165"/>
    </row>
    <row r="115" spans="1:39" ht="12" customHeight="1">
      <c r="A115" s="240">
        <v>9</v>
      </c>
      <c r="B115" s="241" t="s">
        <v>90</v>
      </c>
      <c r="C115" s="242" t="s">
        <v>144</v>
      </c>
      <c r="D115" s="121">
        <v>1970</v>
      </c>
      <c r="E115" s="122" t="s">
        <v>58</v>
      </c>
      <c r="F115" s="243" t="s">
        <v>143</v>
      </c>
      <c r="G115" s="244"/>
      <c r="H115" s="245"/>
      <c r="I115" s="245"/>
      <c r="J115" s="245"/>
      <c r="K115" s="245"/>
      <c r="L115" s="245"/>
      <c r="M115" s="245">
        <v>6</v>
      </c>
      <c r="N115" s="245"/>
      <c r="O115" s="245"/>
      <c r="P115" s="245"/>
      <c r="Q115" s="245"/>
      <c r="R115" s="245"/>
      <c r="S115" s="245"/>
      <c r="T115" s="245"/>
      <c r="U115" s="245"/>
      <c r="V115" s="246"/>
      <c r="W115" s="247">
        <f t="shared" si="25"/>
        <v>6</v>
      </c>
      <c r="X115" s="127">
        <f t="shared" si="26"/>
        <v>1</v>
      </c>
      <c r="Y115" s="248"/>
      <c r="Z115" s="248"/>
      <c r="AA115" s="248"/>
      <c r="AB115" s="248"/>
      <c r="AC115" s="248"/>
      <c r="AD115" s="248"/>
      <c r="AE115" s="198" t="s">
        <v>143</v>
      </c>
      <c r="AF115" s="248"/>
      <c r="AG115" s="248"/>
      <c r="AH115" s="248"/>
      <c r="AI115" s="248"/>
      <c r="AJ115" s="248"/>
      <c r="AK115" s="248"/>
      <c r="AL115" s="249"/>
      <c r="AM115" s="250"/>
    </row>
    <row r="116" spans="1:39" ht="12" customHeight="1">
      <c r="A116" s="213">
        <v>9</v>
      </c>
      <c r="B116" s="214"/>
      <c r="C116" s="251"/>
      <c r="D116" s="252"/>
      <c r="E116" s="253"/>
      <c r="F116" s="134"/>
      <c r="G116" s="186">
        <f aca="true" t="shared" si="27" ref="G116:U116">SUM(COUNTIF(G107:G115,"&gt;-1"))</f>
        <v>2</v>
      </c>
      <c r="H116" s="187">
        <f t="shared" si="27"/>
        <v>3</v>
      </c>
      <c r="I116" s="187">
        <f t="shared" si="27"/>
        <v>4</v>
      </c>
      <c r="J116" s="187">
        <f t="shared" si="27"/>
        <v>4</v>
      </c>
      <c r="K116" s="187">
        <f t="shared" si="27"/>
        <v>6</v>
      </c>
      <c r="L116" s="187">
        <f t="shared" si="27"/>
        <v>7</v>
      </c>
      <c r="M116" s="187">
        <f t="shared" si="27"/>
        <v>8</v>
      </c>
      <c r="N116" s="187">
        <f t="shared" si="27"/>
        <v>5</v>
      </c>
      <c r="O116" s="187">
        <f t="shared" si="27"/>
        <v>4</v>
      </c>
      <c r="P116" s="187">
        <f t="shared" si="27"/>
        <v>4</v>
      </c>
      <c r="Q116" s="187">
        <f t="shared" si="27"/>
        <v>5</v>
      </c>
      <c r="R116" s="187">
        <f t="shared" si="27"/>
        <v>0</v>
      </c>
      <c r="S116" s="187">
        <f t="shared" si="27"/>
        <v>0</v>
      </c>
      <c r="T116" s="187">
        <f t="shared" si="27"/>
        <v>0</v>
      </c>
      <c r="U116" s="187">
        <f t="shared" si="27"/>
        <v>0</v>
      </c>
      <c r="V116" s="189"/>
      <c r="W116" s="126">
        <f>SUM(G116:U116)/10</f>
        <v>5.2</v>
      </c>
      <c r="X116" s="254"/>
      <c r="Y116" s="201"/>
      <c r="Z116" s="202"/>
      <c r="AA116" s="202"/>
      <c r="AB116" s="202"/>
      <c r="AC116" s="202"/>
      <c r="AD116" s="202"/>
      <c r="AE116" s="202"/>
      <c r="AF116" s="202"/>
      <c r="AG116" s="202"/>
      <c r="AH116" s="202"/>
      <c r="AI116" s="202"/>
      <c r="AJ116" s="202"/>
      <c r="AK116" s="202"/>
      <c r="AL116" s="202"/>
      <c r="AM116" s="191"/>
    </row>
    <row r="117" spans="3:37" ht="12" customHeight="1">
      <c r="C117" s="44"/>
      <c r="D117" s="44"/>
      <c r="E117" s="44"/>
      <c r="F117" s="255"/>
      <c r="R117" s="44"/>
      <c r="S117" s="44"/>
      <c r="W117" s="44"/>
      <c r="X117" s="44"/>
      <c r="AJ117" s="49"/>
      <c r="AK117" s="49"/>
    </row>
    <row r="118" spans="1:39" ht="12" customHeight="1">
      <c r="A118" s="129" t="s">
        <v>161</v>
      </c>
      <c r="B118" s="130" t="s">
        <v>2</v>
      </c>
      <c r="C118" s="131" t="s">
        <v>5</v>
      </c>
      <c r="D118" s="132" t="s">
        <v>162</v>
      </c>
      <c r="E118" s="133" t="s">
        <v>7</v>
      </c>
      <c r="F118" s="134">
        <v>2008</v>
      </c>
      <c r="G118" s="135">
        <v>1</v>
      </c>
      <c r="H118" s="136">
        <v>2</v>
      </c>
      <c r="I118" s="136">
        <v>3</v>
      </c>
      <c r="J118" s="136">
        <v>4</v>
      </c>
      <c r="K118" s="136">
        <v>5</v>
      </c>
      <c r="L118" s="136">
        <v>6</v>
      </c>
      <c r="M118" s="136">
        <v>7</v>
      </c>
      <c r="N118" s="136">
        <v>8</v>
      </c>
      <c r="O118" s="136">
        <v>9</v>
      </c>
      <c r="P118" s="136">
        <v>10</v>
      </c>
      <c r="Q118" s="136">
        <v>11</v>
      </c>
      <c r="R118" s="136">
        <v>12</v>
      </c>
      <c r="S118" s="136">
        <v>13</v>
      </c>
      <c r="T118" s="136">
        <v>14</v>
      </c>
      <c r="U118" s="130">
        <v>15</v>
      </c>
      <c r="V118" s="137" t="s">
        <v>163</v>
      </c>
      <c r="W118" s="138" t="s">
        <v>164</v>
      </c>
      <c r="X118" s="139" t="s">
        <v>3</v>
      </c>
      <c r="Y118" s="140" t="s">
        <v>165</v>
      </c>
      <c r="Z118" s="141" t="s">
        <v>166</v>
      </c>
      <c r="AA118" s="140" t="s">
        <v>167</v>
      </c>
      <c r="AB118" s="141" t="s">
        <v>168</v>
      </c>
      <c r="AC118" s="140" t="s">
        <v>169</v>
      </c>
      <c r="AD118" s="140" t="s">
        <v>170</v>
      </c>
      <c r="AE118" s="140" t="s">
        <v>171</v>
      </c>
      <c r="AF118" s="141" t="s">
        <v>172</v>
      </c>
      <c r="AG118" s="140" t="s">
        <v>173</v>
      </c>
      <c r="AH118" s="141" t="s">
        <v>174</v>
      </c>
      <c r="AI118" s="140" t="s">
        <v>175</v>
      </c>
      <c r="AJ118" s="141" t="s">
        <v>176</v>
      </c>
      <c r="AK118" s="140" t="s">
        <v>177</v>
      </c>
      <c r="AL118" s="141" t="s">
        <v>178</v>
      </c>
      <c r="AM118" s="142" t="s">
        <v>179</v>
      </c>
    </row>
    <row r="119" spans="1:39" ht="12" customHeight="1">
      <c r="A119" s="143" t="s">
        <v>156</v>
      </c>
      <c r="B119" s="150" t="s">
        <v>69</v>
      </c>
      <c r="C119" s="256" t="s">
        <v>79</v>
      </c>
      <c r="D119" s="146">
        <v>1996</v>
      </c>
      <c r="E119" s="86" t="s">
        <v>24</v>
      </c>
      <c r="F119" s="257">
        <v>0.9541666666666666</v>
      </c>
      <c r="G119" s="192">
        <v>0</v>
      </c>
      <c r="H119" s="148">
        <v>0</v>
      </c>
      <c r="I119" s="148">
        <v>0</v>
      </c>
      <c r="J119" s="148">
        <v>0</v>
      </c>
      <c r="K119" s="148">
        <v>0</v>
      </c>
      <c r="L119" s="148">
        <v>0</v>
      </c>
      <c r="M119" s="148"/>
      <c r="N119" s="148">
        <v>0</v>
      </c>
      <c r="O119" s="148"/>
      <c r="P119" s="148">
        <v>0</v>
      </c>
      <c r="Q119" s="148"/>
      <c r="R119" s="148"/>
      <c r="S119" s="148"/>
      <c r="T119" s="148"/>
      <c r="U119" s="258"/>
      <c r="V119" s="259"/>
      <c r="W119" s="151">
        <f>IF(COUNTIF(G119:U119,"&gt;=0")&lt;11,SUM(G119:U119),SUM(LARGE(G119:U119,1),LARGE(G119:U119,2),LARGE(G119:U119,3),LARGE(G119:U119,4),LARGE(G119:U119,5),LARGE(G119:U119,6),LARGE(G119:U119,7),LARGE(G119:U119,8),LARGE(G119:U119,9),LARGE(G119:U119,10)))</f>
        <v>0</v>
      </c>
      <c r="X119" s="152">
        <f>SUM(COUNTIF(G119:U119,"&gt;-1"))</f>
        <v>8</v>
      </c>
      <c r="Y119" s="260"/>
      <c r="Z119" s="153"/>
      <c r="AA119" s="153"/>
      <c r="AB119" s="153"/>
      <c r="AC119" s="153"/>
      <c r="AD119" s="153" t="s">
        <v>156</v>
      </c>
      <c r="AE119" s="153"/>
      <c r="AF119" s="153"/>
      <c r="AG119" s="153"/>
      <c r="AH119" s="153"/>
      <c r="AI119" s="153"/>
      <c r="AJ119" s="153"/>
      <c r="AK119" s="153"/>
      <c r="AL119" s="153"/>
      <c r="AM119" s="154"/>
    </row>
    <row r="120" spans="1:39" ht="12" customHeight="1">
      <c r="A120" s="155" t="s">
        <v>156</v>
      </c>
      <c r="B120" s="158" t="s">
        <v>69</v>
      </c>
      <c r="C120" s="261" t="s">
        <v>70</v>
      </c>
      <c r="D120" s="96">
        <v>1995</v>
      </c>
      <c r="E120" s="97"/>
      <c r="F120" s="262">
        <v>0.9486111111111111</v>
      </c>
      <c r="G120" s="98"/>
      <c r="H120" s="73"/>
      <c r="I120" s="73"/>
      <c r="J120" s="73"/>
      <c r="K120" s="73"/>
      <c r="L120" s="73"/>
      <c r="M120" s="73"/>
      <c r="N120" s="73"/>
      <c r="O120" s="73">
        <v>0</v>
      </c>
      <c r="P120" s="73"/>
      <c r="Q120" s="73"/>
      <c r="R120" s="73"/>
      <c r="S120" s="73"/>
      <c r="T120" s="73"/>
      <c r="U120" s="89"/>
      <c r="V120" s="90"/>
      <c r="W120" s="91">
        <f>IF(COUNTIF(G120:U120,"&gt;=0")&lt;11,SUM(G120:U120),SUM(LARGE(G120:U120,1),LARGE(G120:U120,2),LARGE(G120:U120,3),LARGE(G120:U120,4),LARGE(G120:U120,5),LARGE(G120:U120,6),LARGE(G120:U120,7),LARGE(G120:U120,8),LARGE(G120:U120,9),LARGE(G120:U120,10)))</f>
        <v>0</v>
      </c>
      <c r="X120" s="92">
        <f>SUM(COUNTIF(G120:U120,"&gt;-1"))</f>
        <v>1</v>
      </c>
      <c r="Y120" s="263"/>
      <c r="Z120" s="159"/>
      <c r="AA120" s="159"/>
      <c r="AB120" s="159"/>
      <c r="AC120" s="159"/>
      <c r="AD120" s="159"/>
      <c r="AE120" s="159"/>
      <c r="AF120" s="159"/>
      <c r="AG120" s="159"/>
      <c r="AH120" s="159"/>
      <c r="AI120" s="159"/>
      <c r="AJ120" s="159"/>
      <c r="AK120" s="159"/>
      <c r="AL120" s="159"/>
      <c r="AM120" s="160"/>
    </row>
    <row r="121" spans="1:39" ht="12" customHeight="1">
      <c r="A121" s="155" t="s">
        <v>156</v>
      </c>
      <c r="B121" s="158" t="s">
        <v>69</v>
      </c>
      <c r="C121" s="166" t="s">
        <v>123</v>
      </c>
      <c r="D121" s="96">
        <v>1996</v>
      </c>
      <c r="E121" s="97"/>
      <c r="F121" s="262">
        <v>0.8201388888888889</v>
      </c>
      <c r="G121" s="98"/>
      <c r="H121" s="73"/>
      <c r="I121" s="73"/>
      <c r="J121" s="73">
        <v>0</v>
      </c>
      <c r="K121" s="73"/>
      <c r="L121" s="73"/>
      <c r="M121" s="73">
        <v>0</v>
      </c>
      <c r="N121" s="73"/>
      <c r="O121" s="73"/>
      <c r="P121" s="73"/>
      <c r="Q121" s="73"/>
      <c r="R121" s="73"/>
      <c r="S121" s="73"/>
      <c r="T121" s="73"/>
      <c r="U121" s="89"/>
      <c r="V121" s="90"/>
      <c r="W121" s="91">
        <f>IF(COUNTIF(G121:U121,"&gt;=0")&lt;11,SUM(G121:U121),SUM(LARGE(G121:U121,1),LARGE(G121:U121,2),LARGE(G121:U121,3),LARGE(G121:U121,4),LARGE(G121:U121,5),LARGE(G121:U121,6),LARGE(G121:U121,7),LARGE(G121:U121,8),LARGE(G121:U121,9),LARGE(G121:U121,10)))</f>
        <v>0</v>
      </c>
      <c r="X121" s="92">
        <f>SUM(COUNTIF(G121:U121,"&gt;-1"))</f>
        <v>2</v>
      </c>
      <c r="Y121" s="263"/>
      <c r="Z121" s="159"/>
      <c r="AA121" s="159"/>
      <c r="AB121" s="159"/>
      <c r="AC121" s="159"/>
      <c r="AD121" s="159" t="s">
        <v>156</v>
      </c>
      <c r="AE121" s="159"/>
      <c r="AF121" s="159"/>
      <c r="AG121" s="159"/>
      <c r="AH121" s="159"/>
      <c r="AI121" s="159"/>
      <c r="AJ121" s="159"/>
      <c r="AK121" s="159"/>
      <c r="AL121" s="159"/>
      <c r="AM121" s="160"/>
    </row>
    <row r="122" spans="1:39" ht="12" customHeight="1">
      <c r="A122" s="196" t="s">
        <v>156</v>
      </c>
      <c r="B122" s="176" t="s">
        <v>69</v>
      </c>
      <c r="C122" s="170" t="s">
        <v>131</v>
      </c>
      <c r="D122" s="171">
        <v>1994</v>
      </c>
      <c r="E122" s="172" t="s">
        <v>13</v>
      </c>
      <c r="F122" s="264" t="s">
        <v>130</v>
      </c>
      <c r="G122" s="174"/>
      <c r="H122" s="175"/>
      <c r="I122" s="175">
        <v>0</v>
      </c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265"/>
      <c r="V122" s="266"/>
      <c r="W122" s="177">
        <f>IF(COUNTIF(G122:U122,"&gt;=0")&lt;11,SUM(G122:U122),SUM(LARGE(G122:U122,1),LARGE(G122:U122,2),LARGE(G122:U122,3),LARGE(G122:U122,4),LARGE(G122:U122,5),LARGE(G122:U122,6),LARGE(G122:U122,7),LARGE(G122:U122,8),LARGE(G122:U122,9),LARGE(G122:U122,10)))</f>
        <v>0</v>
      </c>
      <c r="X122" s="197">
        <f>SUM(COUNTIF(G122:U122,"&gt;-1"))</f>
        <v>1</v>
      </c>
      <c r="Y122" s="267"/>
      <c r="Z122" s="178"/>
      <c r="AA122" s="178"/>
      <c r="AB122" s="178"/>
      <c r="AC122" s="178"/>
      <c r="AD122" s="178" t="s">
        <v>156</v>
      </c>
      <c r="AE122" s="178"/>
      <c r="AF122" s="178"/>
      <c r="AG122" s="178"/>
      <c r="AH122" s="178"/>
      <c r="AI122" s="178"/>
      <c r="AJ122" s="178"/>
      <c r="AK122" s="178"/>
      <c r="AL122" s="179"/>
      <c r="AM122" s="180"/>
    </row>
    <row r="123" spans="1:39" ht="12" customHeight="1">
      <c r="A123" s="213">
        <v>4</v>
      </c>
      <c r="B123" s="214"/>
      <c r="C123" s="251"/>
      <c r="D123" s="252"/>
      <c r="E123" s="253"/>
      <c r="F123" s="134"/>
      <c r="G123" s="268">
        <f aca="true" t="shared" si="28" ref="G123:U123">SUM(COUNTIF(G119:G122,"&gt;-1"))</f>
        <v>1</v>
      </c>
      <c r="H123" s="268">
        <f t="shared" si="28"/>
        <v>1</v>
      </c>
      <c r="I123" s="268">
        <f t="shared" si="28"/>
        <v>2</v>
      </c>
      <c r="J123" s="268">
        <f t="shared" si="28"/>
        <v>2</v>
      </c>
      <c r="K123" s="268">
        <f t="shared" si="28"/>
        <v>1</v>
      </c>
      <c r="L123" s="268">
        <f t="shared" si="28"/>
        <v>1</v>
      </c>
      <c r="M123" s="268">
        <f t="shared" si="28"/>
        <v>1</v>
      </c>
      <c r="N123" s="268">
        <f t="shared" si="28"/>
        <v>1</v>
      </c>
      <c r="O123" s="268">
        <f t="shared" si="28"/>
        <v>1</v>
      </c>
      <c r="P123" s="268">
        <f t="shared" si="28"/>
        <v>1</v>
      </c>
      <c r="Q123" s="268">
        <f t="shared" si="28"/>
        <v>0</v>
      </c>
      <c r="R123" s="268">
        <f t="shared" si="28"/>
        <v>0</v>
      </c>
      <c r="S123" s="268">
        <f t="shared" si="28"/>
        <v>0</v>
      </c>
      <c r="T123" s="268">
        <f t="shared" si="28"/>
        <v>0</v>
      </c>
      <c r="U123" s="268">
        <f t="shared" si="28"/>
        <v>0</v>
      </c>
      <c r="V123" s="215"/>
      <c r="W123" s="269">
        <f>SUM(G123:U123)/10</f>
        <v>1.2</v>
      </c>
      <c r="X123" s="270"/>
      <c r="Y123" s="271"/>
      <c r="Z123" s="271"/>
      <c r="AA123" s="271"/>
      <c r="AB123" s="271"/>
      <c r="AC123" s="271"/>
      <c r="AD123" s="271"/>
      <c r="AE123" s="271"/>
      <c r="AF123" s="271"/>
      <c r="AG123" s="271"/>
      <c r="AH123" s="271"/>
      <c r="AI123" s="271"/>
      <c r="AJ123" s="271"/>
      <c r="AK123" s="271"/>
      <c r="AL123" s="271"/>
      <c r="AM123" s="272"/>
    </row>
    <row r="124" spans="3:39" ht="12" customHeight="1">
      <c r="C124" s="44"/>
      <c r="D124" s="44"/>
      <c r="E124" s="44"/>
      <c r="F124" s="44"/>
      <c r="R124" s="44"/>
      <c r="S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</row>
    <row r="125" spans="3:39" ht="12" customHeight="1">
      <c r="C125" s="44"/>
      <c r="D125" s="44"/>
      <c r="E125" s="44"/>
      <c r="F125" s="273"/>
      <c r="G125" s="274">
        <v>1</v>
      </c>
      <c r="H125" s="274">
        <v>2</v>
      </c>
      <c r="I125" s="274">
        <v>3</v>
      </c>
      <c r="J125" s="274">
        <v>4</v>
      </c>
      <c r="K125" s="274">
        <v>5</v>
      </c>
      <c r="L125" s="274">
        <v>6</v>
      </c>
      <c r="M125" s="274">
        <v>7</v>
      </c>
      <c r="N125" s="274">
        <v>8</v>
      </c>
      <c r="O125" s="274">
        <v>9</v>
      </c>
      <c r="P125" s="274">
        <v>10</v>
      </c>
      <c r="Q125" s="274">
        <v>11</v>
      </c>
      <c r="R125" s="274">
        <v>12</v>
      </c>
      <c r="S125" s="274">
        <v>13</v>
      </c>
      <c r="T125" s="274">
        <v>14</v>
      </c>
      <c r="U125" s="274">
        <v>15</v>
      </c>
      <c r="W125" s="184" t="s">
        <v>228</v>
      </c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</row>
    <row r="126" spans="3:39" ht="16.5" customHeight="1">
      <c r="C126" s="44"/>
      <c r="D126" s="44"/>
      <c r="E126" s="44"/>
      <c r="F126" s="275" t="s">
        <v>229</v>
      </c>
      <c r="G126" s="276">
        <f aca="true" t="shared" si="29" ref="G126:U126">SUM(G22+G47+G67+G83+G92+G123)</f>
        <v>29</v>
      </c>
      <c r="H126" s="276">
        <f t="shared" si="29"/>
        <v>28</v>
      </c>
      <c r="I126" s="276">
        <f t="shared" si="29"/>
        <v>37</v>
      </c>
      <c r="J126" s="276">
        <f t="shared" si="29"/>
        <v>32</v>
      </c>
      <c r="K126" s="276">
        <f t="shared" si="29"/>
        <v>38</v>
      </c>
      <c r="L126" s="276">
        <f t="shared" si="29"/>
        <v>43</v>
      </c>
      <c r="M126" s="276">
        <f t="shared" si="29"/>
        <v>40</v>
      </c>
      <c r="N126" s="276">
        <f t="shared" si="29"/>
        <v>38</v>
      </c>
      <c r="O126" s="276">
        <f t="shared" si="29"/>
        <v>35</v>
      </c>
      <c r="P126" s="276">
        <f t="shared" si="29"/>
        <v>27</v>
      </c>
      <c r="Q126" s="276">
        <f t="shared" si="29"/>
        <v>35</v>
      </c>
      <c r="R126" s="276">
        <f t="shared" si="29"/>
        <v>0</v>
      </c>
      <c r="S126" s="276">
        <f t="shared" si="29"/>
        <v>0</v>
      </c>
      <c r="T126" s="276">
        <f t="shared" si="29"/>
        <v>0</v>
      </c>
      <c r="U126" s="276">
        <f t="shared" si="29"/>
        <v>0</v>
      </c>
      <c r="W126" s="277">
        <f>SUM(G126:U126)/11</f>
        <v>34.72727272727273</v>
      </c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</row>
    <row r="127" spans="3:39" ht="16.5" customHeight="1">
      <c r="C127" s="44"/>
      <c r="D127" s="44"/>
      <c r="E127" s="44"/>
      <c r="F127" s="278" t="s">
        <v>230</v>
      </c>
      <c r="G127" s="279">
        <f aca="true" t="shared" si="30" ref="G127:U127">SUM(G105+G116)</f>
        <v>4</v>
      </c>
      <c r="H127" s="279">
        <f t="shared" si="30"/>
        <v>6</v>
      </c>
      <c r="I127" s="279">
        <f t="shared" si="30"/>
        <v>6</v>
      </c>
      <c r="J127" s="279">
        <f t="shared" si="30"/>
        <v>5</v>
      </c>
      <c r="K127" s="279">
        <f t="shared" si="30"/>
        <v>8</v>
      </c>
      <c r="L127" s="279">
        <f t="shared" si="30"/>
        <v>12</v>
      </c>
      <c r="M127" s="279">
        <f t="shared" si="30"/>
        <v>13</v>
      </c>
      <c r="N127" s="279">
        <f t="shared" si="30"/>
        <v>9</v>
      </c>
      <c r="O127" s="279">
        <f t="shared" si="30"/>
        <v>10</v>
      </c>
      <c r="P127" s="279">
        <f t="shared" si="30"/>
        <v>5</v>
      </c>
      <c r="Q127" s="279">
        <f t="shared" si="30"/>
        <v>9</v>
      </c>
      <c r="R127" s="279">
        <f t="shared" si="30"/>
        <v>0</v>
      </c>
      <c r="S127" s="279">
        <f t="shared" si="30"/>
        <v>0</v>
      </c>
      <c r="T127" s="279">
        <f t="shared" si="30"/>
        <v>0</v>
      </c>
      <c r="U127" s="279">
        <f t="shared" si="30"/>
        <v>0</v>
      </c>
      <c r="W127" s="277">
        <f>SUM(G127:U127)/11</f>
        <v>7.909090909090909</v>
      </c>
      <c r="X127" s="44"/>
      <c r="Y127" s="44"/>
      <c r="Z127" s="669" t="s">
        <v>456</v>
      </c>
      <c r="AA127" s="669"/>
      <c r="AB127" s="669"/>
      <c r="AC127" s="669"/>
      <c r="AD127" s="669"/>
      <c r="AE127" s="669"/>
      <c r="AF127" s="669"/>
      <c r="AG127" s="669"/>
      <c r="AH127" s="669"/>
      <c r="AI127" s="669"/>
      <c r="AJ127" s="669"/>
      <c r="AK127" s="669"/>
      <c r="AL127" s="669"/>
      <c r="AM127" s="669"/>
    </row>
    <row r="128" spans="3:39" ht="17.25" customHeight="1">
      <c r="C128" s="44"/>
      <c r="D128" s="44"/>
      <c r="E128" s="44"/>
      <c r="F128" s="280" t="s">
        <v>231</v>
      </c>
      <c r="G128" s="281">
        <f aca="true" t="shared" si="31" ref="G128:U128">SUM(G126:G127)</f>
        <v>33</v>
      </c>
      <c r="H128" s="281">
        <f t="shared" si="31"/>
        <v>34</v>
      </c>
      <c r="I128" s="281">
        <f t="shared" si="31"/>
        <v>43</v>
      </c>
      <c r="J128" s="281">
        <f t="shared" si="31"/>
        <v>37</v>
      </c>
      <c r="K128" s="281">
        <f t="shared" si="31"/>
        <v>46</v>
      </c>
      <c r="L128" s="281">
        <f t="shared" si="31"/>
        <v>55</v>
      </c>
      <c r="M128" s="281">
        <f t="shared" si="31"/>
        <v>53</v>
      </c>
      <c r="N128" s="281">
        <f t="shared" si="31"/>
        <v>47</v>
      </c>
      <c r="O128" s="281">
        <f t="shared" si="31"/>
        <v>45</v>
      </c>
      <c r="P128" s="281">
        <f t="shared" si="31"/>
        <v>32</v>
      </c>
      <c r="Q128" s="281">
        <f t="shared" si="31"/>
        <v>44</v>
      </c>
      <c r="R128" s="281">
        <f t="shared" si="31"/>
        <v>0</v>
      </c>
      <c r="S128" s="281">
        <f t="shared" si="31"/>
        <v>0</v>
      </c>
      <c r="T128" s="281">
        <f t="shared" si="31"/>
        <v>0</v>
      </c>
      <c r="U128" s="281">
        <f t="shared" si="31"/>
        <v>0</v>
      </c>
      <c r="W128" s="277">
        <f>SUM(G128:U128)/11</f>
        <v>42.63636363636363</v>
      </c>
      <c r="X128" s="44"/>
      <c r="Y128" s="44"/>
      <c r="Z128" s="669"/>
      <c r="AA128" s="669"/>
      <c r="AB128" s="669"/>
      <c r="AC128" s="669"/>
      <c r="AD128" s="669"/>
      <c r="AE128" s="669"/>
      <c r="AF128" s="669"/>
      <c r="AG128" s="669"/>
      <c r="AH128" s="669"/>
      <c r="AI128" s="669"/>
      <c r="AJ128" s="669"/>
      <c r="AK128" s="669"/>
      <c r="AL128" s="669"/>
      <c r="AM128" s="669"/>
    </row>
    <row r="129" spans="3:39" ht="12" customHeight="1">
      <c r="C129" s="44"/>
      <c r="D129" s="44"/>
      <c r="E129" s="44"/>
      <c r="F129" s="282"/>
      <c r="H129" s="46"/>
      <c r="I129" s="46"/>
      <c r="J129" s="283"/>
      <c r="S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</row>
    <row r="130" spans="6:23" s="120" customFormat="1" ht="12" customHeight="1">
      <c r="F130" s="282"/>
      <c r="G130" s="284" t="s">
        <v>8</v>
      </c>
      <c r="H130" s="285" t="s">
        <v>11</v>
      </c>
      <c r="I130" s="285" t="s">
        <v>16</v>
      </c>
      <c r="J130" s="286" t="s">
        <v>40</v>
      </c>
      <c r="K130" s="287" t="s">
        <v>32</v>
      </c>
      <c r="L130" s="288" t="s">
        <v>45</v>
      </c>
      <c r="M130" s="289" t="s">
        <v>90</v>
      </c>
      <c r="N130" s="290" t="s">
        <v>69</v>
      </c>
      <c r="O130" s="670">
        <f>SUM(G128:U128)/11</f>
        <v>42.63636363636363</v>
      </c>
      <c r="P130" s="670"/>
      <c r="Q130" s="671" t="s">
        <v>232</v>
      </c>
      <c r="R130" s="671"/>
      <c r="S130" s="672" t="s">
        <v>233</v>
      </c>
      <c r="T130" s="672"/>
      <c r="U130" s="673" t="s">
        <v>231</v>
      </c>
      <c r="V130" s="673"/>
      <c r="W130" s="291"/>
    </row>
    <row r="131" spans="3:39" ht="16.5" customHeight="1">
      <c r="C131" s="44"/>
      <c r="D131" s="44"/>
      <c r="E131" s="44"/>
      <c r="F131" s="282"/>
      <c r="G131" s="292">
        <f>SUM(A22)</f>
        <v>20</v>
      </c>
      <c r="H131" s="293">
        <f>SUM(A47)</f>
        <v>23</v>
      </c>
      <c r="I131" s="293">
        <f>SUM(A67)</f>
        <v>18</v>
      </c>
      <c r="J131" s="294">
        <f>SUM(A83)</f>
        <v>14</v>
      </c>
      <c r="K131" s="295">
        <f>SUM(A92)</f>
        <v>7</v>
      </c>
      <c r="L131" s="292">
        <f>SUM(A105)</f>
        <v>11</v>
      </c>
      <c r="M131" s="293">
        <f>SUM(A116)</f>
        <v>9</v>
      </c>
      <c r="N131" s="293">
        <f>SUM(A123)</f>
        <v>4</v>
      </c>
      <c r="O131" s="670"/>
      <c r="P131" s="670"/>
      <c r="Q131" s="674">
        <f>SUM(G131:K131)+N131</f>
        <v>86</v>
      </c>
      <c r="R131" s="674"/>
      <c r="S131" s="675">
        <f>SUM(L131:M131)</f>
        <v>20</v>
      </c>
      <c r="T131" s="675"/>
      <c r="U131" s="676">
        <f>SUM(Q131:T131)</f>
        <v>106</v>
      </c>
      <c r="V131" s="676"/>
      <c r="W131" s="296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</row>
    <row r="132" spans="1:39" ht="12" customHeight="1">
      <c r="A132" s="46"/>
      <c r="I132" s="46"/>
      <c r="J132" s="46"/>
      <c r="K132" s="283"/>
      <c r="R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</row>
    <row r="133" spans="1:39" ht="12" customHeight="1">
      <c r="A133" s="46"/>
      <c r="I133" s="46"/>
      <c r="J133" s="46"/>
      <c r="K133" s="283"/>
      <c r="R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</row>
    <row r="134" spans="1:39" ht="12" customHeight="1">
      <c r="A134" s="46"/>
      <c r="I134" s="46"/>
      <c r="J134" s="46"/>
      <c r="K134" s="283"/>
      <c r="R134" s="44"/>
      <c r="S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</row>
    <row r="135" spans="1:37" ht="12" customHeight="1">
      <c r="A135" s="46"/>
      <c r="I135" s="46"/>
      <c r="J135" s="46"/>
      <c r="K135" s="283"/>
      <c r="R135" s="44"/>
      <c r="S135" s="44"/>
      <c r="W135" s="44"/>
      <c r="X135" s="44"/>
      <c r="AA135" s="50"/>
      <c r="AB135" s="50"/>
      <c r="AC135" s="50"/>
      <c r="AJ135" s="49"/>
      <c r="AK135" s="49"/>
    </row>
    <row r="136" spans="1:36" ht="12" customHeight="1">
      <c r="A136" s="46"/>
      <c r="I136" s="46"/>
      <c r="J136" s="46"/>
      <c r="K136" s="283"/>
      <c r="R136" s="44"/>
      <c r="W136" s="44"/>
      <c r="X136" s="296"/>
      <c r="AA136" s="50"/>
      <c r="AB136" s="50"/>
      <c r="AC136" s="50"/>
      <c r="AJ136" s="49"/>
    </row>
    <row r="137" spans="1:36" ht="12" customHeight="1">
      <c r="A137" s="46"/>
      <c r="I137" s="46"/>
      <c r="J137" s="46"/>
      <c r="K137" s="283"/>
      <c r="R137" s="44"/>
      <c r="W137" s="44"/>
      <c r="X137" s="296"/>
      <c r="AA137" s="50"/>
      <c r="AB137" s="50"/>
      <c r="AC137" s="50"/>
      <c r="AJ137" s="49"/>
    </row>
    <row r="138" spans="1:36" ht="12" customHeight="1">
      <c r="A138" s="46"/>
      <c r="I138" s="46"/>
      <c r="J138" s="46"/>
      <c r="K138" s="283"/>
      <c r="R138" s="44"/>
      <c r="W138" s="44"/>
      <c r="X138" s="296"/>
      <c r="AA138" s="50"/>
      <c r="AB138" s="50"/>
      <c r="AC138" s="50"/>
      <c r="AJ138" s="49"/>
    </row>
    <row r="139" spans="1:36" ht="12" customHeight="1">
      <c r="A139" s="46"/>
      <c r="I139" s="46"/>
      <c r="J139" s="46"/>
      <c r="K139" s="283"/>
      <c r="R139" s="44"/>
      <c r="W139" s="44"/>
      <c r="X139" s="296"/>
      <c r="AA139" s="50"/>
      <c r="AB139" s="50"/>
      <c r="AC139" s="50"/>
      <c r="AJ139" s="49"/>
    </row>
    <row r="140" spans="1:36" ht="12" customHeight="1">
      <c r="A140" s="46"/>
      <c r="I140" s="46"/>
      <c r="J140" s="46"/>
      <c r="K140" s="283"/>
      <c r="R140" s="44"/>
      <c r="W140" s="44"/>
      <c r="X140" s="296"/>
      <c r="AA140" s="50"/>
      <c r="AB140" s="50"/>
      <c r="AC140" s="50"/>
      <c r="AJ140" s="49"/>
    </row>
    <row r="141" spans="1:36" ht="12" customHeight="1">
      <c r="A141" s="46"/>
      <c r="I141" s="46"/>
      <c r="J141" s="46"/>
      <c r="K141" s="283"/>
      <c r="R141" s="44"/>
      <c r="W141" s="44"/>
      <c r="X141" s="296"/>
      <c r="AA141" s="50"/>
      <c r="AB141" s="50"/>
      <c r="AC141" s="50"/>
      <c r="AJ141" s="49"/>
    </row>
    <row r="142" spans="1:36" ht="12" customHeight="1">
      <c r="A142" s="46"/>
      <c r="I142" s="46"/>
      <c r="J142" s="46"/>
      <c r="K142" s="283"/>
      <c r="R142" s="44"/>
      <c r="W142" s="44"/>
      <c r="X142" s="296"/>
      <c r="AA142" s="50"/>
      <c r="AB142" s="50"/>
      <c r="AC142" s="50"/>
      <c r="AJ142" s="49"/>
    </row>
    <row r="143" spans="1:36" ht="12" customHeight="1">
      <c r="A143" s="46"/>
      <c r="I143" s="46"/>
      <c r="J143" s="46"/>
      <c r="K143" s="283"/>
      <c r="R143" s="44"/>
      <c r="W143" s="44"/>
      <c r="X143" s="296"/>
      <c r="AA143" s="50"/>
      <c r="AB143" s="50"/>
      <c r="AC143" s="50"/>
      <c r="AJ143" s="49"/>
    </row>
    <row r="144" spans="1:36" ht="12" customHeight="1">
      <c r="A144" s="46"/>
      <c r="I144" s="46"/>
      <c r="J144" s="46"/>
      <c r="K144" s="283"/>
      <c r="R144" s="44"/>
      <c r="W144" s="44"/>
      <c r="X144" s="296"/>
      <c r="AA144" s="50"/>
      <c r="AB144" s="50"/>
      <c r="AC144" s="50"/>
      <c r="AJ144" s="49"/>
    </row>
    <row r="145" spans="1:36" ht="12" customHeight="1">
      <c r="A145" s="46"/>
      <c r="I145" s="46"/>
      <c r="J145" s="46"/>
      <c r="K145" s="283"/>
      <c r="R145" s="44"/>
      <c r="W145" s="44"/>
      <c r="X145" s="296"/>
      <c r="AA145" s="50"/>
      <c r="AB145" s="50"/>
      <c r="AC145" s="50"/>
      <c r="AJ145" s="49"/>
    </row>
    <row r="146" spans="1:36" ht="12" customHeight="1">
      <c r="A146" s="46"/>
      <c r="I146" s="46"/>
      <c r="J146" s="46"/>
      <c r="K146" s="283"/>
      <c r="R146" s="44"/>
      <c r="W146" s="44"/>
      <c r="X146" s="296"/>
      <c r="AA146" s="50"/>
      <c r="AB146" s="50"/>
      <c r="AC146" s="50"/>
      <c r="AJ146" s="49"/>
    </row>
    <row r="147" spans="1:36" ht="12" customHeight="1">
      <c r="A147" s="46"/>
      <c r="I147" s="46"/>
      <c r="J147" s="46"/>
      <c r="K147" s="283"/>
      <c r="R147" s="44"/>
      <c r="W147" s="44"/>
      <c r="X147" s="296"/>
      <c r="AA147" s="50"/>
      <c r="AB147" s="50"/>
      <c r="AC147" s="50"/>
      <c r="AJ147" s="49"/>
    </row>
    <row r="148" spans="1:36" ht="12" customHeight="1">
      <c r="A148" s="46"/>
      <c r="I148" s="46"/>
      <c r="J148" s="46"/>
      <c r="K148" s="283"/>
      <c r="R148" s="44"/>
      <c r="W148" s="44"/>
      <c r="X148" s="296"/>
      <c r="AA148" s="50"/>
      <c r="AB148" s="50"/>
      <c r="AC148" s="50"/>
      <c r="AJ148" s="49"/>
    </row>
    <row r="149" spans="1:36" ht="12" customHeight="1">
      <c r="A149" s="46"/>
      <c r="I149" s="46"/>
      <c r="J149" s="46"/>
      <c r="K149" s="283"/>
      <c r="R149" s="44"/>
      <c r="W149" s="44"/>
      <c r="X149" s="296"/>
      <c r="AA149" s="50"/>
      <c r="AB149" s="50"/>
      <c r="AC149" s="50"/>
      <c r="AJ149" s="49"/>
    </row>
    <row r="150" spans="1:36" ht="12" customHeight="1">
      <c r="A150" s="46"/>
      <c r="I150" s="46"/>
      <c r="J150" s="46"/>
      <c r="K150" s="283"/>
      <c r="R150" s="44"/>
      <c r="W150" s="44"/>
      <c r="X150" s="296"/>
      <c r="AA150" s="50"/>
      <c r="AB150" s="50"/>
      <c r="AC150" s="50"/>
      <c r="AJ150" s="49"/>
    </row>
    <row r="151" spans="1:36" ht="12" customHeight="1">
      <c r="A151" s="46"/>
      <c r="I151" s="46"/>
      <c r="J151" s="46"/>
      <c r="K151" s="283"/>
      <c r="R151" s="44"/>
      <c r="W151" s="44"/>
      <c r="X151" s="296"/>
      <c r="AA151" s="50"/>
      <c r="AB151" s="50"/>
      <c r="AC151" s="50"/>
      <c r="AJ151" s="49"/>
    </row>
    <row r="152" spans="1:36" ht="12" customHeight="1">
      <c r="A152" s="46"/>
      <c r="I152" s="46"/>
      <c r="J152" s="46"/>
      <c r="K152" s="283"/>
      <c r="R152" s="44"/>
      <c r="W152" s="44"/>
      <c r="X152" s="296"/>
      <c r="AA152" s="50"/>
      <c r="AB152" s="50"/>
      <c r="AC152" s="50"/>
      <c r="AJ152" s="49"/>
    </row>
    <row r="153" spans="1:36" ht="12" customHeight="1">
      <c r="A153" s="46"/>
      <c r="I153" s="46"/>
      <c r="J153" s="46"/>
      <c r="K153" s="283"/>
      <c r="R153" s="44"/>
      <c r="W153" s="44"/>
      <c r="X153" s="296"/>
      <c r="AA153" s="50"/>
      <c r="AB153" s="50"/>
      <c r="AC153" s="50"/>
      <c r="AJ153" s="49"/>
    </row>
    <row r="154" spans="1:36" ht="12" customHeight="1">
      <c r="A154" s="46"/>
      <c r="I154" s="46"/>
      <c r="J154" s="46"/>
      <c r="K154" s="283"/>
      <c r="R154" s="44"/>
      <c r="W154" s="44"/>
      <c r="X154" s="296"/>
      <c r="AA154" s="50"/>
      <c r="AB154" s="50"/>
      <c r="AC154" s="50"/>
      <c r="AJ154" s="49"/>
    </row>
    <row r="155" spans="1:36" ht="12" customHeight="1">
      <c r="A155" s="46"/>
      <c r="I155" s="46"/>
      <c r="J155" s="46"/>
      <c r="K155" s="283"/>
      <c r="R155" s="44"/>
      <c r="W155" s="44"/>
      <c r="X155" s="296"/>
      <c r="AA155" s="50"/>
      <c r="AB155" s="50"/>
      <c r="AC155" s="50"/>
      <c r="AJ155" s="49"/>
    </row>
    <row r="156" spans="1:36" ht="12" customHeight="1">
      <c r="A156" s="46"/>
      <c r="I156" s="46"/>
      <c r="J156" s="46"/>
      <c r="K156" s="283"/>
      <c r="R156" s="44"/>
      <c r="W156" s="44"/>
      <c r="X156" s="296"/>
      <c r="AA156" s="50"/>
      <c r="AB156" s="50"/>
      <c r="AC156" s="50"/>
      <c r="AJ156" s="49"/>
    </row>
    <row r="157" spans="1:36" ht="12" customHeight="1">
      <c r="A157" s="46"/>
      <c r="I157" s="46"/>
      <c r="J157" s="46"/>
      <c r="K157" s="283"/>
      <c r="R157" s="44"/>
      <c r="W157" s="44"/>
      <c r="X157" s="296"/>
      <c r="AA157" s="50"/>
      <c r="AB157" s="50"/>
      <c r="AC157" s="50"/>
      <c r="AJ157" s="49"/>
    </row>
    <row r="158" spans="1:36" ht="12" customHeight="1">
      <c r="A158" s="46"/>
      <c r="I158" s="46"/>
      <c r="J158" s="46"/>
      <c r="K158" s="283"/>
      <c r="R158" s="44"/>
      <c r="W158" s="44"/>
      <c r="X158" s="296"/>
      <c r="AA158" s="50"/>
      <c r="AB158" s="50"/>
      <c r="AC158" s="50"/>
      <c r="AJ158" s="49"/>
    </row>
    <row r="159" spans="1:36" ht="12" customHeight="1">
      <c r="A159" s="46"/>
      <c r="I159" s="46"/>
      <c r="J159" s="46"/>
      <c r="K159" s="283"/>
      <c r="R159" s="44"/>
      <c r="W159" s="44"/>
      <c r="X159" s="296"/>
      <c r="AA159" s="50"/>
      <c r="AB159" s="50"/>
      <c r="AC159" s="50"/>
      <c r="AJ159" s="49"/>
    </row>
    <row r="160" spans="1:36" ht="12" customHeight="1">
      <c r="A160" s="46"/>
      <c r="I160" s="46"/>
      <c r="J160" s="46"/>
      <c r="K160" s="283"/>
      <c r="R160" s="44"/>
      <c r="W160" s="44"/>
      <c r="X160" s="296"/>
      <c r="AA160" s="50"/>
      <c r="AB160" s="50"/>
      <c r="AC160" s="50"/>
      <c r="AJ160" s="49"/>
    </row>
    <row r="161" spans="1:36" ht="12" customHeight="1">
      <c r="A161" s="46"/>
      <c r="I161" s="46"/>
      <c r="J161" s="46"/>
      <c r="K161" s="283"/>
      <c r="R161" s="44"/>
      <c r="W161" s="44"/>
      <c r="X161" s="296"/>
      <c r="AA161" s="50"/>
      <c r="AB161" s="50"/>
      <c r="AC161" s="50"/>
      <c r="AJ161" s="49"/>
    </row>
    <row r="162" spans="1:36" ht="12" customHeight="1">
      <c r="A162" s="46"/>
      <c r="I162" s="46"/>
      <c r="J162" s="46"/>
      <c r="K162" s="283"/>
      <c r="R162" s="44"/>
      <c r="W162" s="44"/>
      <c r="X162" s="296"/>
      <c r="AA162" s="50"/>
      <c r="AB162" s="50"/>
      <c r="AC162" s="50"/>
      <c r="AJ162" s="49"/>
    </row>
    <row r="163" spans="1:36" ht="12" customHeight="1">
      <c r="A163" s="46"/>
      <c r="I163" s="46"/>
      <c r="J163" s="46"/>
      <c r="K163" s="283"/>
      <c r="R163" s="44"/>
      <c r="W163" s="44"/>
      <c r="X163" s="296"/>
      <c r="AA163" s="50"/>
      <c r="AB163" s="50"/>
      <c r="AC163" s="50"/>
      <c r="AJ163" s="49"/>
    </row>
    <row r="164" spans="1:36" ht="12" customHeight="1">
      <c r="A164" s="46"/>
      <c r="I164" s="46"/>
      <c r="J164" s="46"/>
      <c r="K164" s="283"/>
      <c r="R164" s="44"/>
      <c r="W164" s="44"/>
      <c r="X164" s="296"/>
      <c r="AA164" s="50"/>
      <c r="AB164" s="50"/>
      <c r="AC164" s="50"/>
      <c r="AJ164" s="49"/>
    </row>
    <row r="165" spans="1:36" ht="12" customHeight="1">
      <c r="A165" s="46"/>
      <c r="I165" s="46"/>
      <c r="J165" s="46"/>
      <c r="K165" s="283"/>
      <c r="R165" s="44"/>
      <c r="W165" s="44"/>
      <c r="X165" s="296"/>
      <c r="AA165" s="50"/>
      <c r="AB165" s="50"/>
      <c r="AC165" s="50"/>
      <c r="AJ165" s="49"/>
    </row>
    <row r="166" spans="1:36" ht="12" customHeight="1">
      <c r="A166" s="46"/>
      <c r="I166" s="46"/>
      <c r="J166" s="46"/>
      <c r="K166" s="283"/>
      <c r="R166" s="44"/>
      <c r="W166" s="44"/>
      <c r="X166" s="296"/>
      <c r="AA166" s="50"/>
      <c r="AB166" s="50"/>
      <c r="AC166" s="50"/>
      <c r="AJ166" s="49"/>
    </row>
    <row r="167" spans="1:36" ht="12" customHeight="1">
      <c r="A167" s="46"/>
      <c r="I167" s="46"/>
      <c r="J167" s="46"/>
      <c r="K167" s="283"/>
      <c r="R167" s="44"/>
      <c r="W167" s="44"/>
      <c r="X167" s="296"/>
      <c r="AA167" s="50"/>
      <c r="AB167" s="50"/>
      <c r="AC167" s="50"/>
      <c r="AJ167" s="49"/>
    </row>
    <row r="168" spans="1:36" ht="12" customHeight="1">
      <c r="A168" s="46"/>
      <c r="I168" s="46"/>
      <c r="J168" s="46"/>
      <c r="K168" s="283"/>
      <c r="R168" s="44"/>
      <c r="W168" s="44"/>
      <c r="X168" s="296"/>
      <c r="AA168" s="50"/>
      <c r="AB168" s="50"/>
      <c r="AC168" s="50"/>
      <c r="AJ168" s="49"/>
    </row>
    <row r="169" spans="1:36" ht="12" customHeight="1">
      <c r="A169" s="46"/>
      <c r="I169" s="46"/>
      <c r="J169" s="46"/>
      <c r="K169" s="283"/>
      <c r="R169" s="44"/>
      <c r="W169" s="44"/>
      <c r="X169" s="296"/>
      <c r="AA169" s="50"/>
      <c r="AB169" s="50"/>
      <c r="AC169" s="50"/>
      <c r="AJ169" s="49"/>
    </row>
    <row r="170" spans="1:36" ht="12" customHeight="1">
      <c r="A170" s="46"/>
      <c r="I170" s="46"/>
      <c r="J170" s="46"/>
      <c r="K170" s="283"/>
      <c r="R170" s="44"/>
      <c r="W170" s="44"/>
      <c r="X170" s="296"/>
      <c r="AA170" s="50"/>
      <c r="AB170" s="50"/>
      <c r="AC170" s="50"/>
      <c r="AJ170" s="49"/>
    </row>
    <row r="171" spans="1:36" ht="12" customHeight="1">
      <c r="A171" s="46"/>
      <c r="I171" s="46"/>
      <c r="J171" s="46"/>
      <c r="K171" s="283"/>
      <c r="R171" s="44"/>
      <c r="W171" s="44"/>
      <c r="X171" s="296"/>
      <c r="AA171" s="50"/>
      <c r="AB171" s="50"/>
      <c r="AC171" s="50"/>
      <c r="AJ171" s="49"/>
    </row>
    <row r="172" spans="1:36" ht="12" customHeight="1">
      <c r="A172" s="46"/>
      <c r="I172" s="46"/>
      <c r="J172" s="46"/>
      <c r="K172" s="283"/>
      <c r="R172" s="44"/>
      <c r="W172" s="44"/>
      <c r="X172" s="296"/>
      <c r="AA172" s="50"/>
      <c r="AB172" s="50"/>
      <c r="AC172" s="50"/>
      <c r="AJ172" s="49"/>
    </row>
    <row r="173" spans="1:36" ht="12" customHeight="1">
      <c r="A173" s="46"/>
      <c r="I173" s="46"/>
      <c r="J173" s="46"/>
      <c r="K173" s="283"/>
      <c r="R173" s="44"/>
      <c r="W173" s="44"/>
      <c r="X173" s="296"/>
      <c r="AA173" s="50"/>
      <c r="AB173" s="50"/>
      <c r="AC173" s="50"/>
      <c r="AJ173" s="49"/>
    </row>
    <row r="174" spans="1:36" ht="12" customHeight="1">
      <c r="A174" s="46"/>
      <c r="I174" s="46"/>
      <c r="J174" s="46"/>
      <c r="K174" s="283"/>
      <c r="R174" s="44"/>
      <c r="W174" s="44"/>
      <c r="X174" s="296"/>
      <c r="AA174" s="50"/>
      <c r="AB174" s="50"/>
      <c r="AC174" s="50"/>
      <c r="AJ174" s="49"/>
    </row>
    <row r="175" spans="1:36" ht="12" customHeight="1">
      <c r="A175" s="46"/>
      <c r="I175" s="46"/>
      <c r="J175" s="46"/>
      <c r="K175" s="283"/>
      <c r="R175" s="44"/>
      <c r="W175" s="44"/>
      <c r="X175" s="296"/>
      <c r="AA175" s="50"/>
      <c r="AB175" s="50"/>
      <c r="AC175" s="50"/>
      <c r="AJ175" s="49"/>
    </row>
    <row r="176" spans="1:36" ht="12" customHeight="1">
      <c r="A176" s="46"/>
      <c r="I176" s="46"/>
      <c r="J176" s="46"/>
      <c r="K176" s="283"/>
      <c r="R176" s="44"/>
      <c r="W176" s="44"/>
      <c r="X176" s="296"/>
      <c r="AA176" s="50"/>
      <c r="AB176" s="50"/>
      <c r="AC176" s="50"/>
      <c r="AJ176" s="49"/>
    </row>
    <row r="177" spans="1:36" ht="12" customHeight="1">
      <c r="A177" s="46"/>
      <c r="I177" s="46"/>
      <c r="J177" s="46"/>
      <c r="K177" s="283"/>
      <c r="R177" s="44"/>
      <c r="W177" s="44"/>
      <c r="X177" s="296"/>
      <c r="AA177" s="50"/>
      <c r="AB177" s="50"/>
      <c r="AC177" s="50"/>
      <c r="AJ177" s="49"/>
    </row>
    <row r="178" spans="1:36" ht="12" customHeight="1">
      <c r="A178" s="46"/>
      <c r="I178" s="46"/>
      <c r="J178" s="46"/>
      <c r="K178" s="283"/>
      <c r="R178" s="44"/>
      <c r="W178" s="44"/>
      <c r="X178" s="296"/>
      <c r="AA178" s="50"/>
      <c r="AB178" s="50"/>
      <c r="AC178" s="50"/>
      <c r="AJ178" s="49"/>
    </row>
    <row r="179" spans="1:36" ht="12" customHeight="1">
      <c r="A179" s="46"/>
      <c r="I179" s="46"/>
      <c r="J179" s="46"/>
      <c r="K179" s="283"/>
      <c r="R179" s="44"/>
      <c r="W179" s="44"/>
      <c r="X179" s="296"/>
      <c r="AA179" s="50"/>
      <c r="AB179" s="50"/>
      <c r="AC179" s="50"/>
      <c r="AJ179" s="49"/>
    </row>
    <row r="180" spans="1:36" ht="12" customHeight="1">
      <c r="A180" s="46"/>
      <c r="I180" s="46"/>
      <c r="J180" s="46"/>
      <c r="K180" s="283"/>
      <c r="R180" s="44"/>
      <c r="W180" s="44"/>
      <c r="X180" s="296"/>
      <c r="AA180" s="50"/>
      <c r="AB180" s="50"/>
      <c r="AC180" s="50"/>
      <c r="AJ180" s="49"/>
    </row>
    <row r="181" spans="1:36" ht="12" customHeight="1">
      <c r="A181" s="46"/>
      <c r="I181" s="46"/>
      <c r="J181" s="46"/>
      <c r="K181" s="283"/>
      <c r="R181" s="44"/>
      <c r="W181" s="44"/>
      <c r="X181" s="296"/>
      <c r="AA181" s="50"/>
      <c r="AB181" s="50"/>
      <c r="AC181" s="50"/>
      <c r="AJ181" s="49"/>
    </row>
    <row r="182" spans="1:36" ht="12" customHeight="1">
      <c r="A182" s="46"/>
      <c r="I182" s="46"/>
      <c r="J182" s="46"/>
      <c r="K182" s="283"/>
      <c r="R182" s="44"/>
      <c r="W182" s="44"/>
      <c r="X182" s="296"/>
      <c r="AA182" s="50"/>
      <c r="AB182" s="50"/>
      <c r="AC182" s="50"/>
      <c r="AJ182" s="49"/>
    </row>
    <row r="183" spans="1:36" ht="12" customHeight="1">
      <c r="A183" s="46"/>
      <c r="I183" s="46"/>
      <c r="J183" s="46"/>
      <c r="K183" s="283"/>
      <c r="R183" s="44"/>
      <c r="W183" s="44"/>
      <c r="X183" s="296"/>
      <c r="AA183" s="50"/>
      <c r="AB183" s="50"/>
      <c r="AC183" s="50"/>
      <c r="AJ183" s="49"/>
    </row>
    <row r="184" spans="1:36" ht="12" customHeight="1">
      <c r="A184" s="46"/>
      <c r="I184" s="46"/>
      <c r="J184" s="46"/>
      <c r="K184" s="283"/>
      <c r="R184" s="44"/>
      <c r="W184" s="44"/>
      <c r="X184" s="296"/>
      <c r="AA184" s="50"/>
      <c r="AB184" s="50"/>
      <c r="AC184" s="50"/>
      <c r="AJ184" s="49"/>
    </row>
    <row r="185" spans="1:36" ht="12" customHeight="1">
      <c r="A185" s="46"/>
      <c r="I185" s="46"/>
      <c r="J185" s="46"/>
      <c r="K185" s="283"/>
      <c r="R185" s="44"/>
      <c r="W185" s="44"/>
      <c r="X185" s="296"/>
      <c r="AA185" s="50"/>
      <c r="AB185" s="50"/>
      <c r="AC185" s="50"/>
      <c r="AJ185" s="49"/>
    </row>
    <row r="186" spans="1:36" ht="12" customHeight="1">
      <c r="A186" s="46"/>
      <c r="I186" s="46"/>
      <c r="J186" s="46"/>
      <c r="K186" s="283"/>
      <c r="R186" s="44"/>
      <c r="W186" s="44"/>
      <c r="X186" s="296"/>
      <c r="AA186" s="50"/>
      <c r="AB186" s="50"/>
      <c r="AC186" s="50"/>
      <c r="AJ186" s="49"/>
    </row>
    <row r="187" spans="1:36" ht="12" customHeight="1">
      <c r="A187" s="46"/>
      <c r="I187" s="46"/>
      <c r="J187" s="46"/>
      <c r="K187" s="283"/>
      <c r="R187" s="44"/>
      <c r="W187" s="44"/>
      <c r="X187" s="296"/>
      <c r="AA187" s="50"/>
      <c r="AB187" s="50"/>
      <c r="AC187" s="50"/>
      <c r="AJ187" s="49"/>
    </row>
    <row r="188" spans="1:36" ht="12" customHeight="1">
      <c r="A188" s="46"/>
      <c r="I188" s="46"/>
      <c r="J188" s="46"/>
      <c r="K188" s="283"/>
      <c r="R188" s="44"/>
      <c r="W188" s="44"/>
      <c r="X188" s="296"/>
      <c r="AA188" s="50"/>
      <c r="AB188" s="50"/>
      <c r="AC188" s="50"/>
      <c r="AJ188" s="49"/>
    </row>
    <row r="189" spans="1:36" ht="12" customHeight="1">
      <c r="A189" s="46"/>
      <c r="I189" s="46"/>
      <c r="J189" s="46"/>
      <c r="K189" s="283"/>
      <c r="R189" s="44"/>
      <c r="W189" s="44"/>
      <c r="X189" s="296"/>
      <c r="AA189" s="50"/>
      <c r="AB189" s="50"/>
      <c r="AC189" s="50"/>
      <c r="AJ189" s="49"/>
    </row>
    <row r="190" spans="1:36" ht="12" customHeight="1">
      <c r="A190" s="46"/>
      <c r="I190" s="46"/>
      <c r="J190" s="46"/>
      <c r="K190" s="283"/>
      <c r="R190" s="44"/>
      <c r="W190" s="44"/>
      <c r="X190" s="296"/>
      <c r="AA190" s="50"/>
      <c r="AB190" s="50"/>
      <c r="AC190" s="50"/>
      <c r="AJ190" s="49"/>
    </row>
    <row r="191" spans="1:36" ht="12" customHeight="1">
      <c r="A191" s="46"/>
      <c r="I191" s="46"/>
      <c r="J191" s="46"/>
      <c r="K191" s="283"/>
      <c r="R191" s="44"/>
      <c r="W191" s="44"/>
      <c r="X191" s="296"/>
      <c r="AA191" s="50"/>
      <c r="AB191" s="50"/>
      <c r="AC191" s="50"/>
      <c r="AJ191" s="49"/>
    </row>
    <row r="192" spans="1:36" ht="12" customHeight="1">
      <c r="A192" s="46"/>
      <c r="I192" s="46"/>
      <c r="J192" s="46"/>
      <c r="K192" s="283"/>
      <c r="R192" s="44"/>
      <c r="W192" s="44"/>
      <c r="X192" s="296"/>
      <c r="AA192" s="50"/>
      <c r="AB192" s="50"/>
      <c r="AC192" s="50"/>
      <c r="AJ192" s="49"/>
    </row>
    <row r="193" spans="1:36" ht="12" customHeight="1">
      <c r="A193" s="46"/>
      <c r="I193" s="46"/>
      <c r="J193" s="46"/>
      <c r="K193" s="283"/>
      <c r="R193" s="44"/>
      <c r="W193" s="44"/>
      <c r="X193" s="296"/>
      <c r="AA193" s="50"/>
      <c r="AB193" s="50"/>
      <c r="AC193" s="50"/>
      <c r="AJ193" s="49"/>
    </row>
    <row r="194" spans="1:36" ht="12" customHeight="1">
      <c r="A194" s="46"/>
      <c r="I194" s="46"/>
      <c r="J194" s="46"/>
      <c r="K194" s="283"/>
      <c r="R194" s="44"/>
      <c r="W194" s="44"/>
      <c r="X194" s="296"/>
      <c r="AA194" s="50"/>
      <c r="AB194" s="50"/>
      <c r="AC194" s="50"/>
      <c r="AJ194" s="49"/>
    </row>
    <row r="195" spans="1:36" ht="12" customHeight="1">
      <c r="A195" s="46"/>
      <c r="I195" s="46"/>
      <c r="J195" s="46"/>
      <c r="K195" s="283"/>
      <c r="R195" s="44"/>
      <c r="W195" s="44"/>
      <c r="X195" s="296"/>
      <c r="AA195" s="50"/>
      <c r="AB195" s="50"/>
      <c r="AC195" s="50"/>
      <c r="AJ195" s="49"/>
    </row>
    <row r="196" spans="1:36" ht="12" customHeight="1">
      <c r="A196" s="46"/>
      <c r="I196" s="46"/>
      <c r="J196" s="46"/>
      <c r="K196" s="283"/>
      <c r="R196" s="44"/>
      <c r="W196" s="44"/>
      <c r="X196" s="296"/>
      <c r="AA196" s="50"/>
      <c r="AB196" s="50"/>
      <c r="AC196" s="50"/>
      <c r="AJ196" s="49"/>
    </row>
    <row r="197" spans="1:36" ht="12" customHeight="1">
      <c r="A197" s="46"/>
      <c r="I197" s="46"/>
      <c r="J197" s="46"/>
      <c r="K197" s="283"/>
      <c r="R197" s="44"/>
      <c r="W197" s="44"/>
      <c r="X197" s="296"/>
      <c r="AA197" s="50"/>
      <c r="AB197" s="50"/>
      <c r="AC197" s="50"/>
      <c r="AJ197" s="49"/>
    </row>
    <row r="198" spans="1:36" ht="12" customHeight="1">
      <c r="A198" s="46"/>
      <c r="I198" s="46"/>
      <c r="J198" s="46"/>
      <c r="K198" s="283"/>
      <c r="R198" s="44"/>
      <c r="W198" s="44"/>
      <c r="X198" s="296"/>
      <c r="AA198" s="50"/>
      <c r="AB198" s="50"/>
      <c r="AC198" s="50"/>
      <c r="AJ198" s="49"/>
    </row>
    <row r="199" spans="1:36" ht="12" customHeight="1">
      <c r="A199" s="46"/>
      <c r="I199" s="46"/>
      <c r="J199" s="46"/>
      <c r="K199" s="283"/>
      <c r="R199" s="44"/>
      <c r="W199" s="44"/>
      <c r="X199" s="296"/>
      <c r="AA199" s="50"/>
      <c r="AB199" s="50"/>
      <c r="AC199" s="50"/>
      <c r="AJ199" s="49"/>
    </row>
    <row r="200" spans="1:36" ht="12" customHeight="1">
      <c r="A200" s="46"/>
      <c r="I200" s="46"/>
      <c r="J200" s="46"/>
      <c r="K200" s="283"/>
      <c r="R200" s="44"/>
      <c r="W200" s="44"/>
      <c r="X200" s="296"/>
      <c r="AA200" s="50"/>
      <c r="AB200" s="50"/>
      <c r="AC200" s="50"/>
      <c r="AJ200" s="49"/>
    </row>
    <row r="201" spans="1:36" ht="12" customHeight="1">
      <c r="A201" s="46"/>
      <c r="I201" s="46"/>
      <c r="J201" s="46"/>
      <c r="K201" s="283"/>
      <c r="R201" s="44"/>
      <c r="W201" s="44"/>
      <c r="X201" s="296"/>
      <c r="AA201" s="50"/>
      <c r="AB201" s="50"/>
      <c r="AC201" s="50"/>
      <c r="AJ201" s="49"/>
    </row>
    <row r="202" spans="1:36" ht="12" customHeight="1">
      <c r="A202" s="46"/>
      <c r="I202" s="46"/>
      <c r="J202" s="46"/>
      <c r="K202" s="283"/>
      <c r="R202" s="44"/>
      <c r="W202" s="44"/>
      <c r="X202" s="296"/>
      <c r="AA202" s="50"/>
      <c r="AB202" s="50"/>
      <c r="AC202" s="50"/>
      <c r="AJ202" s="49"/>
    </row>
    <row r="203" spans="1:36" ht="12" customHeight="1">
      <c r="A203" s="46"/>
      <c r="I203" s="46"/>
      <c r="J203" s="46"/>
      <c r="K203" s="283"/>
      <c r="R203" s="44"/>
      <c r="W203" s="44"/>
      <c r="X203" s="296"/>
      <c r="AA203" s="50"/>
      <c r="AB203" s="50"/>
      <c r="AC203" s="50"/>
      <c r="AJ203" s="49"/>
    </row>
  </sheetData>
  <sheetProtection/>
  <autoFilter ref="A1:AM116"/>
  <mergeCells count="8">
    <mergeCell ref="Z127:AM128"/>
    <mergeCell ref="O130:P131"/>
    <mergeCell ref="Q130:R130"/>
    <mergeCell ref="S130:T130"/>
    <mergeCell ref="U130:V130"/>
    <mergeCell ref="Q131:R131"/>
    <mergeCell ref="S131:T131"/>
    <mergeCell ref="U131:V131"/>
  </mergeCells>
  <printOptions/>
  <pageMargins left="0.39375" right="0.39375" top="0.5118055555555556" bottom="0.6298611111111111" header="0.5118055555555556" footer="0.5118055555555556"/>
  <pageSetup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M29" sqref="M29"/>
    </sheetView>
  </sheetViews>
  <sheetFormatPr defaultColWidth="9.00390625" defaultRowHeight="12.75"/>
  <cols>
    <col min="1" max="1" width="3.375" style="297" customWidth="1"/>
    <col min="2" max="2" width="2.875" style="298" customWidth="1"/>
    <col min="3" max="3" width="17.625" style="297" customWidth="1"/>
    <col min="4" max="4" width="4.375" style="298" customWidth="1"/>
    <col min="5" max="5" width="7.75390625" style="299" customWidth="1"/>
    <col min="6" max="6" width="3.375" style="298" customWidth="1"/>
    <col min="7" max="7" width="3.625" style="299" customWidth="1"/>
    <col min="8" max="8" width="16.75390625" style="300" customWidth="1"/>
    <col min="9" max="9" width="7.375" style="297" customWidth="1"/>
    <col min="10" max="10" width="9.00390625" style="297" customWidth="1"/>
    <col min="13" max="13" width="11.75390625" style="0" customWidth="1"/>
    <col min="15" max="15" width="20.625" style="0" customWidth="1"/>
  </cols>
  <sheetData>
    <row r="1" spans="1:10" ht="12.75">
      <c r="A1" s="677" t="s">
        <v>234</v>
      </c>
      <c r="B1" s="677"/>
      <c r="C1" s="677"/>
      <c r="D1" s="677"/>
      <c r="E1" s="677"/>
      <c r="F1" s="677"/>
      <c r="G1" s="677"/>
      <c r="H1" s="677"/>
      <c r="I1" s="678"/>
      <c r="J1" s="678"/>
    </row>
    <row r="2" spans="1:10" ht="19.5">
      <c r="A2" s="679" t="s">
        <v>457</v>
      </c>
      <c r="B2" s="679"/>
      <c r="C2" s="679"/>
      <c r="D2" s="679"/>
      <c r="E2" s="679"/>
      <c r="F2" s="679"/>
      <c r="G2" s="679"/>
      <c r="H2" s="679"/>
      <c r="I2" s="678"/>
      <c r="J2" s="678"/>
    </row>
    <row r="3" spans="1:10" ht="12.75">
      <c r="A3" s="680" t="s">
        <v>236</v>
      </c>
      <c r="B3" s="680"/>
      <c r="C3" s="680"/>
      <c r="D3" s="680"/>
      <c r="E3" s="680"/>
      <c r="F3" s="680"/>
      <c r="G3" s="680"/>
      <c r="H3" s="680"/>
      <c r="I3" s="678"/>
      <c r="J3" s="678"/>
    </row>
    <row r="4" spans="1:10" ht="12.75">
      <c r="A4" s="646" t="s">
        <v>237</v>
      </c>
      <c r="B4" s="646" t="s">
        <v>3</v>
      </c>
      <c r="C4" s="646" t="s">
        <v>5</v>
      </c>
      <c r="D4" s="646" t="s">
        <v>238</v>
      </c>
      <c r="E4" s="647" t="s">
        <v>4</v>
      </c>
      <c r="F4" s="648" t="s">
        <v>2</v>
      </c>
      <c r="G4" s="647" t="s">
        <v>239</v>
      </c>
      <c r="H4" s="646" t="s">
        <v>240</v>
      </c>
      <c r="I4" s="646" t="s">
        <v>241</v>
      </c>
      <c r="J4" s="646" t="s">
        <v>242</v>
      </c>
    </row>
    <row r="5" spans="1:10" ht="12.75">
      <c r="A5" s="649">
        <v>1</v>
      </c>
      <c r="B5" s="352">
        <v>1</v>
      </c>
      <c r="C5" s="650" t="s">
        <v>443</v>
      </c>
      <c r="D5" s="651">
        <v>1990</v>
      </c>
      <c r="E5" s="641">
        <v>0.6819444444444445</v>
      </c>
      <c r="F5" s="651" t="s">
        <v>8</v>
      </c>
      <c r="G5" s="652">
        <f aca="true" t="shared" si="0" ref="G5:G29">SUM(11-B5)</f>
        <v>10</v>
      </c>
      <c r="H5" s="653" t="s">
        <v>458</v>
      </c>
      <c r="I5" s="79">
        <f aca="true" t="shared" si="1" ref="I5:I36">SUM(E5/4.53)</f>
        <v>0.15053961246014225</v>
      </c>
      <c r="J5" s="654"/>
    </row>
    <row r="6" spans="1:10" ht="12.75">
      <c r="A6" s="408">
        <v>2</v>
      </c>
      <c r="B6" s="364">
        <v>1</v>
      </c>
      <c r="C6" s="655" t="s">
        <v>444</v>
      </c>
      <c r="D6" s="645">
        <v>1956</v>
      </c>
      <c r="E6" s="642">
        <v>0.6840277777777778</v>
      </c>
      <c r="F6" s="645" t="s">
        <v>40</v>
      </c>
      <c r="G6" s="656">
        <f t="shared" si="0"/>
        <v>10</v>
      </c>
      <c r="H6" s="657" t="s">
        <v>458</v>
      </c>
      <c r="I6" s="94">
        <f t="shared" si="1"/>
        <v>0.15099950944321805</v>
      </c>
      <c r="J6" s="658"/>
    </row>
    <row r="7" spans="1:10" ht="12.75">
      <c r="A7" s="408">
        <v>3</v>
      </c>
      <c r="B7" s="364">
        <v>1</v>
      </c>
      <c r="C7" s="659" t="s">
        <v>34</v>
      </c>
      <c r="D7" s="645">
        <v>1963</v>
      </c>
      <c r="E7" s="642">
        <v>0.7006944444444444</v>
      </c>
      <c r="F7" s="645" t="s">
        <v>16</v>
      </c>
      <c r="G7" s="656">
        <f t="shared" si="0"/>
        <v>10</v>
      </c>
      <c r="H7" s="657" t="s">
        <v>35</v>
      </c>
      <c r="I7" s="94">
        <f t="shared" si="1"/>
        <v>0.15467868530782436</v>
      </c>
      <c r="J7" s="658"/>
    </row>
    <row r="8" spans="1:10" ht="12.75">
      <c r="A8" s="408">
        <v>4</v>
      </c>
      <c r="B8" s="364">
        <v>2</v>
      </c>
      <c r="C8" s="655" t="s">
        <v>445</v>
      </c>
      <c r="D8" s="645">
        <v>1958</v>
      </c>
      <c r="E8" s="642">
        <v>0.7041666666666666</v>
      </c>
      <c r="F8" s="645" t="s">
        <v>40</v>
      </c>
      <c r="G8" s="656">
        <f t="shared" si="0"/>
        <v>9</v>
      </c>
      <c r="H8" s="657" t="s">
        <v>458</v>
      </c>
      <c r="I8" s="94">
        <f t="shared" si="1"/>
        <v>0.15544518027961735</v>
      </c>
      <c r="J8" s="658"/>
    </row>
    <row r="9" spans="1:10" ht="12.75">
      <c r="A9" s="408">
        <v>5</v>
      </c>
      <c r="B9" s="364">
        <v>2</v>
      </c>
      <c r="C9" s="659" t="s">
        <v>37</v>
      </c>
      <c r="D9" s="645">
        <v>1964</v>
      </c>
      <c r="E9" s="642">
        <v>0.7125</v>
      </c>
      <c r="F9" s="645" t="s">
        <v>16</v>
      </c>
      <c r="G9" s="656">
        <f t="shared" si="0"/>
        <v>9</v>
      </c>
      <c r="H9" s="657" t="s">
        <v>38</v>
      </c>
      <c r="I9" s="94">
        <f t="shared" si="1"/>
        <v>0.15728476821192053</v>
      </c>
      <c r="J9" s="658"/>
    </row>
    <row r="10" spans="1:10" ht="12.75">
      <c r="A10" s="408">
        <v>6</v>
      </c>
      <c r="B10" s="364">
        <v>1</v>
      </c>
      <c r="C10" s="659" t="s">
        <v>27</v>
      </c>
      <c r="D10" s="645">
        <v>1969</v>
      </c>
      <c r="E10" s="642">
        <v>0.7381944444444444</v>
      </c>
      <c r="F10" s="645" t="s">
        <v>11</v>
      </c>
      <c r="G10" s="656">
        <f t="shared" si="0"/>
        <v>10</v>
      </c>
      <c r="H10" s="657" t="s">
        <v>28</v>
      </c>
      <c r="I10" s="94">
        <f t="shared" si="1"/>
        <v>0.16295683100318858</v>
      </c>
      <c r="J10" s="658"/>
    </row>
    <row r="11" spans="1:10" ht="12.75">
      <c r="A11" s="408">
        <v>7</v>
      </c>
      <c r="B11" s="364">
        <v>2</v>
      </c>
      <c r="C11" s="659" t="s">
        <v>57</v>
      </c>
      <c r="D11" s="645">
        <v>1972</v>
      </c>
      <c r="E11" s="642">
        <v>0.7395833333333334</v>
      </c>
      <c r="F11" s="645" t="s">
        <v>11</v>
      </c>
      <c r="G11" s="656">
        <f t="shared" si="0"/>
        <v>9</v>
      </c>
      <c r="H11" s="657" t="s">
        <v>58</v>
      </c>
      <c r="I11" s="94">
        <f t="shared" si="1"/>
        <v>0.16326342899190582</v>
      </c>
      <c r="J11" s="658"/>
    </row>
    <row r="12" spans="1:10" ht="12.75">
      <c r="A12" s="408">
        <v>8</v>
      </c>
      <c r="B12" s="364">
        <v>3</v>
      </c>
      <c r="C12" s="659" t="s">
        <v>62</v>
      </c>
      <c r="D12" s="645">
        <v>1968</v>
      </c>
      <c r="E12" s="642">
        <v>0.7423611111111111</v>
      </c>
      <c r="F12" s="645" t="s">
        <v>16</v>
      </c>
      <c r="G12" s="656">
        <f t="shared" si="0"/>
        <v>8</v>
      </c>
      <c r="H12" s="657" t="s">
        <v>38</v>
      </c>
      <c r="I12" s="94">
        <f t="shared" si="1"/>
        <v>0.1638766249693402</v>
      </c>
      <c r="J12" s="658"/>
    </row>
    <row r="13" spans="1:10" ht="12.75">
      <c r="A13" s="408">
        <v>9</v>
      </c>
      <c r="B13" s="364">
        <v>3</v>
      </c>
      <c r="C13" s="655" t="s">
        <v>446</v>
      </c>
      <c r="D13" s="645">
        <v>1973</v>
      </c>
      <c r="E13" s="642">
        <v>0.7868055555555555</v>
      </c>
      <c r="F13" s="645" t="s">
        <v>11</v>
      </c>
      <c r="G13" s="656">
        <f t="shared" si="0"/>
        <v>8</v>
      </c>
      <c r="H13" s="657" t="s">
        <v>459</v>
      </c>
      <c r="I13" s="94">
        <f t="shared" si="1"/>
        <v>0.1736877606082904</v>
      </c>
      <c r="J13" s="658"/>
    </row>
    <row r="14" spans="1:10" ht="12.75">
      <c r="A14" s="408">
        <v>10</v>
      </c>
      <c r="B14" s="364">
        <v>2</v>
      </c>
      <c r="C14" s="659" t="s">
        <v>44</v>
      </c>
      <c r="D14" s="645">
        <v>1990</v>
      </c>
      <c r="E14" s="643">
        <v>0.7916666666666666</v>
      </c>
      <c r="F14" s="645" t="s">
        <v>8</v>
      </c>
      <c r="G14" s="656">
        <f t="shared" si="0"/>
        <v>9</v>
      </c>
      <c r="H14" s="657" t="s">
        <v>22</v>
      </c>
      <c r="I14" s="94">
        <f t="shared" si="1"/>
        <v>0.17476085356880058</v>
      </c>
      <c r="J14" s="658"/>
    </row>
    <row r="15" spans="1:10" ht="12.75">
      <c r="A15" s="408">
        <v>11</v>
      </c>
      <c r="B15" s="364">
        <v>4</v>
      </c>
      <c r="C15" s="659" t="s">
        <v>104</v>
      </c>
      <c r="D15" s="645">
        <v>1976</v>
      </c>
      <c r="E15" s="642">
        <v>0.7979166666666666</v>
      </c>
      <c r="F15" s="645" t="s">
        <v>11</v>
      </c>
      <c r="G15" s="656">
        <f t="shared" si="0"/>
        <v>7</v>
      </c>
      <c r="H15" s="657" t="s">
        <v>24</v>
      </c>
      <c r="I15" s="94">
        <f t="shared" si="1"/>
        <v>0.17614054451802794</v>
      </c>
      <c r="J15" s="658"/>
    </row>
    <row r="16" spans="1:10" ht="12.75">
      <c r="A16" s="408">
        <v>12</v>
      </c>
      <c r="B16" s="364">
        <v>4</v>
      </c>
      <c r="C16" s="659" t="s">
        <v>139</v>
      </c>
      <c r="D16" s="660">
        <v>1967</v>
      </c>
      <c r="E16" s="642">
        <v>0.7993055555555556</v>
      </c>
      <c r="F16" s="645" t="s">
        <v>16</v>
      </c>
      <c r="G16" s="656">
        <f t="shared" si="0"/>
        <v>7</v>
      </c>
      <c r="H16" s="661" t="s">
        <v>24</v>
      </c>
      <c r="I16" s="94">
        <f t="shared" si="1"/>
        <v>0.17644714250674515</v>
      </c>
      <c r="J16" s="658"/>
    </row>
    <row r="17" spans="1:10" ht="12.75">
      <c r="A17" s="408">
        <v>13</v>
      </c>
      <c r="B17" s="364">
        <v>5</v>
      </c>
      <c r="C17" s="655" t="s">
        <v>107</v>
      </c>
      <c r="D17" s="645">
        <v>1960</v>
      </c>
      <c r="E17" s="642">
        <v>0.8041666666666667</v>
      </c>
      <c r="F17" s="645" t="s">
        <v>16</v>
      </c>
      <c r="G17" s="656">
        <f t="shared" si="0"/>
        <v>6</v>
      </c>
      <c r="H17" s="657" t="s">
        <v>73</v>
      </c>
      <c r="I17" s="94">
        <f t="shared" si="1"/>
        <v>0.17752023546725534</v>
      </c>
      <c r="J17" s="658"/>
    </row>
    <row r="18" spans="1:10" ht="12.75">
      <c r="A18" s="408">
        <v>14</v>
      </c>
      <c r="B18" s="364">
        <v>5</v>
      </c>
      <c r="C18" s="659" t="s">
        <v>87</v>
      </c>
      <c r="D18" s="645">
        <v>1973</v>
      </c>
      <c r="E18" s="642">
        <v>0.8069444444444445</v>
      </c>
      <c r="F18" s="645" t="s">
        <v>11</v>
      </c>
      <c r="G18" s="656">
        <f t="shared" si="0"/>
        <v>6</v>
      </c>
      <c r="H18" s="657" t="s">
        <v>58</v>
      </c>
      <c r="I18" s="94">
        <f t="shared" si="1"/>
        <v>0.1781334314446897</v>
      </c>
      <c r="J18" s="658"/>
    </row>
    <row r="19" spans="1:10" ht="12.75">
      <c r="A19" s="408">
        <v>15</v>
      </c>
      <c r="B19" s="364">
        <v>3</v>
      </c>
      <c r="C19" s="655" t="s">
        <v>93</v>
      </c>
      <c r="D19" s="645">
        <v>1949</v>
      </c>
      <c r="E19" s="642">
        <v>0.8125</v>
      </c>
      <c r="F19" s="645" t="s">
        <v>40</v>
      </c>
      <c r="G19" s="656">
        <f t="shared" si="0"/>
        <v>8</v>
      </c>
      <c r="H19" s="657" t="s">
        <v>38</v>
      </c>
      <c r="I19" s="94">
        <f t="shared" si="1"/>
        <v>0.1793598233995585</v>
      </c>
      <c r="J19" s="658"/>
    </row>
    <row r="20" spans="1:10" ht="12.75">
      <c r="A20" s="408">
        <v>16</v>
      </c>
      <c r="B20" s="364">
        <v>6</v>
      </c>
      <c r="C20" s="659" t="s">
        <v>101</v>
      </c>
      <c r="D20" s="660">
        <v>1964</v>
      </c>
      <c r="E20" s="642">
        <v>0.8173611111111111</v>
      </c>
      <c r="F20" s="645" t="s">
        <v>16</v>
      </c>
      <c r="G20" s="656">
        <f t="shared" si="0"/>
        <v>5</v>
      </c>
      <c r="H20" s="661" t="s">
        <v>24</v>
      </c>
      <c r="I20" s="94">
        <f t="shared" si="1"/>
        <v>0.18043291636006867</v>
      </c>
      <c r="J20" s="658"/>
    </row>
    <row r="21" spans="1:10" ht="12.75">
      <c r="A21" s="408">
        <v>17</v>
      </c>
      <c r="B21" s="364">
        <v>7</v>
      </c>
      <c r="C21" s="659" t="s">
        <v>19</v>
      </c>
      <c r="D21" s="645">
        <v>1968</v>
      </c>
      <c r="E21" s="642">
        <v>0.81875</v>
      </c>
      <c r="F21" s="645" t="s">
        <v>16</v>
      </c>
      <c r="G21" s="656">
        <f t="shared" si="0"/>
        <v>4</v>
      </c>
      <c r="H21" s="657" t="s">
        <v>20</v>
      </c>
      <c r="I21" s="94">
        <f t="shared" si="1"/>
        <v>0.18073951434878585</v>
      </c>
      <c r="J21" s="658"/>
    </row>
    <row r="22" spans="1:10" ht="12.75">
      <c r="A22" s="408">
        <v>18</v>
      </c>
      <c r="B22" s="364">
        <v>8</v>
      </c>
      <c r="C22" s="659" t="s">
        <v>106</v>
      </c>
      <c r="D22" s="660">
        <v>1968</v>
      </c>
      <c r="E22" s="642">
        <v>0.8229166666666666</v>
      </c>
      <c r="F22" s="645" t="s">
        <v>16</v>
      </c>
      <c r="G22" s="656">
        <f t="shared" si="0"/>
        <v>3</v>
      </c>
      <c r="H22" s="662" t="s">
        <v>30</v>
      </c>
      <c r="I22" s="94">
        <f t="shared" si="1"/>
        <v>0.18165930831493743</v>
      </c>
      <c r="J22" s="658"/>
    </row>
    <row r="23" spans="1:10" ht="12.75">
      <c r="A23" s="408">
        <v>19</v>
      </c>
      <c r="B23" s="364">
        <v>1</v>
      </c>
      <c r="C23" s="659" t="s">
        <v>117</v>
      </c>
      <c r="D23" s="645">
        <v>1947</v>
      </c>
      <c r="E23" s="642">
        <v>0.825</v>
      </c>
      <c r="F23" s="645" t="s">
        <v>32</v>
      </c>
      <c r="G23" s="656">
        <f t="shared" si="0"/>
        <v>10</v>
      </c>
      <c r="H23" s="657" t="s">
        <v>38</v>
      </c>
      <c r="I23" s="94">
        <f t="shared" si="1"/>
        <v>0.18211920529801323</v>
      </c>
      <c r="J23" s="658"/>
    </row>
    <row r="24" spans="1:10" ht="12.75">
      <c r="A24" s="408">
        <v>20</v>
      </c>
      <c r="B24" s="364">
        <v>6</v>
      </c>
      <c r="C24" s="659" t="s">
        <v>85</v>
      </c>
      <c r="D24" s="645">
        <v>1973</v>
      </c>
      <c r="E24" s="642">
        <v>0.8270833333333334</v>
      </c>
      <c r="F24" s="645" t="s">
        <v>11</v>
      </c>
      <c r="G24" s="656">
        <f t="shared" si="0"/>
        <v>5</v>
      </c>
      <c r="H24" s="657" t="s">
        <v>22</v>
      </c>
      <c r="I24" s="94">
        <f t="shared" si="1"/>
        <v>0.18257910228108903</v>
      </c>
      <c r="J24" s="658"/>
    </row>
    <row r="25" spans="1:10" ht="12.75">
      <c r="A25" s="408">
        <v>21</v>
      </c>
      <c r="B25" s="364">
        <v>1</v>
      </c>
      <c r="C25" s="655" t="s">
        <v>126</v>
      </c>
      <c r="D25" s="645">
        <v>1986</v>
      </c>
      <c r="E25" s="642">
        <v>0.8444444444444444</v>
      </c>
      <c r="F25" s="645" t="s">
        <v>45</v>
      </c>
      <c r="G25" s="656">
        <f t="shared" si="0"/>
        <v>10</v>
      </c>
      <c r="H25" s="657" t="s">
        <v>24</v>
      </c>
      <c r="I25" s="94">
        <f t="shared" si="1"/>
        <v>0.18641157714005396</v>
      </c>
      <c r="J25" s="658"/>
    </row>
    <row r="26" spans="1:10" ht="12.75">
      <c r="A26" s="408">
        <v>22</v>
      </c>
      <c r="B26" s="364">
        <v>9</v>
      </c>
      <c r="C26" s="659" t="s">
        <v>135</v>
      </c>
      <c r="D26" s="645">
        <v>1962</v>
      </c>
      <c r="E26" s="642">
        <v>0.8465277777777778</v>
      </c>
      <c r="F26" s="645" t="s">
        <v>16</v>
      </c>
      <c r="G26" s="656">
        <f t="shared" si="0"/>
        <v>2</v>
      </c>
      <c r="H26" s="657" t="s">
        <v>136</v>
      </c>
      <c r="I26" s="94">
        <f t="shared" si="1"/>
        <v>0.18687147412312974</v>
      </c>
      <c r="J26" s="658"/>
    </row>
    <row r="27" spans="1:10" ht="12.75">
      <c r="A27" s="408">
        <v>23</v>
      </c>
      <c r="B27" s="364">
        <v>4</v>
      </c>
      <c r="C27" s="659" t="s">
        <v>145</v>
      </c>
      <c r="D27" s="660">
        <v>1950</v>
      </c>
      <c r="E27" s="642">
        <v>0.8555555555555556</v>
      </c>
      <c r="F27" s="645" t="s">
        <v>40</v>
      </c>
      <c r="G27" s="656">
        <f t="shared" si="0"/>
        <v>7</v>
      </c>
      <c r="H27" s="662"/>
      <c r="I27" s="94">
        <f t="shared" si="1"/>
        <v>0.1888643610497915</v>
      </c>
      <c r="J27" s="658"/>
    </row>
    <row r="28" spans="1:10" ht="12.75">
      <c r="A28" s="408">
        <v>24</v>
      </c>
      <c r="B28" s="364">
        <v>10</v>
      </c>
      <c r="C28" s="659" t="s">
        <v>17</v>
      </c>
      <c r="D28" s="660">
        <v>1965</v>
      </c>
      <c r="E28" s="642">
        <v>0.8611111111111112</v>
      </c>
      <c r="F28" s="645" t="s">
        <v>16</v>
      </c>
      <c r="G28" s="656">
        <f t="shared" si="0"/>
        <v>1</v>
      </c>
      <c r="H28" s="661"/>
      <c r="I28" s="94">
        <f t="shared" si="1"/>
        <v>0.1900907530046603</v>
      </c>
      <c r="J28" s="658"/>
    </row>
    <row r="29" spans="1:10" ht="12.75">
      <c r="A29" s="408">
        <v>25</v>
      </c>
      <c r="B29" s="364">
        <v>7</v>
      </c>
      <c r="C29" s="659" t="s">
        <v>129</v>
      </c>
      <c r="D29" s="645">
        <v>1971</v>
      </c>
      <c r="E29" s="642">
        <v>0.8625</v>
      </c>
      <c r="F29" s="645" t="s">
        <v>11</v>
      </c>
      <c r="G29" s="656">
        <f t="shared" si="0"/>
        <v>4</v>
      </c>
      <c r="H29" s="657"/>
      <c r="I29" s="94">
        <f t="shared" si="1"/>
        <v>0.19039735099337748</v>
      </c>
      <c r="J29" s="658"/>
    </row>
    <row r="30" spans="1:10" ht="12.75">
      <c r="A30" s="408">
        <v>26</v>
      </c>
      <c r="B30" s="364">
        <v>8</v>
      </c>
      <c r="C30" s="659" t="s">
        <v>159</v>
      </c>
      <c r="D30" s="645">
        <v>1973</v>
      </c>
      <c r="E30" s="642">
        <v>0.8715277777777778</v>
      </c>
      <c r="F30" s="645" t="s">
        <v>11</v>
      </c>
      <c r="G30" s="656">
        <f aca="true" t="shared" si="2" ref="G30:G41">SUM(11-B30)</f>
        <v>3</v>
      </c>
      <c r="H30" s="657" t="s">
        <v>24</v>
      </c>
      <c r="I30" s="94">
        <f t="shared" si="1"/>
        <v>0.19239023792003923</v>
      </c>
      <c r="J30" s="658"/>
    </row>
    <row r="31" spans="1:10" ht="12.75">
      <c r="A31" s="408">
        <v>27</v>
      </c>
      <c r="B31" s="364">
        <v>11</v>
      </c>
      <c r="C31" s="659" t="s">
        <v>148</v>
      </c>
      <c r="D31" s="645">
        <v>1962</v>
      </c>
      <c r="E31" s="642">
        <v>0.876388888888889</v>
      </c>
      <c r="F31" s="645" t="s">
        <v>16</v>
      </c>
      <c r="G31" s="656">
        <f t="shared" si="2"/>
        <v>0</v>
      </c>
      <c r="H31" s="657" t="s">
        <v>149</v>
      </c>
      <c r="I31" s="94">
        <f t="shared" si="1"/>
        <v>0.19346333088054943</v>
      </c>
      <c r="J31" s="658"/>
    </row>
    <row r="32" spans="1:10" ht="12.75">
      <c r="A32" s="408">
        <v>28</v>
      </c>
      <c r="B32" s="364">
        <v>2</v>
      </c>
      <c r="C32" s="655" t="s">
        <v>76</v>
      </c>
      <c r="D32" s="645">
        <v>1977</v>
      </c>
      <c r="E32" s="642">
        <v>0.8805555555555555</v>
      </c>
      <c r="F32" s="645" t="s">
        <v>45</v>
      </c>
      <c r="G32" s="656">
        <f t="shared" si="2"/>
        <v>9</v>
      </c>
      <c r="H32" s="657" t="s">
        <v>77</v>
      </c>
      <c r="I32" s="94">
        <f t="shared" si="1"/>
        <v>0.19438312484670098</v>
      </c>
      <c r="J32" s="658"/>
    </row>
    <row r="33" spans="1:10" ht="12.75">
      <c r="A33" s="408">
        <v>29</v>
      </c>
      <c r="B33" s="364">
        <v>2</v>
      </c>
      <c r="C33" s="659" t="s">
        <v>154</v>
      </c>
      <c r="D33" s="645">
        <v>1940</v>
      </c>
      <c r="E33" s="642">
        <v>0.8888888888888888</v>
      </c>
      <c r="F33" s="645" t="s">
        <v>32</v>
      </c>
      <c r="G33" s="656">
        <f t="shared" si="2"/>
        <v>9</v>
      </c>
      <c r="H33" s="657" t="s">
        <v>155</v>
      </c>
      <c r="I33" s="94">
        <f t="shared" si="1"/>
        <v>0.19622271277900416</v>
      </c>
      <c r="J33" s="658"/>
    </row>
    <row r="34" spans="1:10" ht="12.75">
      <c r="A34" s="408">
        <v>30</v>
      </c>
      <c r="B34" s="364">
        <v>9</v>
      </c>
      <c r="C34" s="655" t="s">
        <v>54</v>
      </c>
      <c r="D34" s="645">
        <v>1975</v>
      </c>
      <c r="E34" s="642">
        <v>0.8902777777777778</v>
      </c>
      <c r="F34" s="645" t="s">
        <v>11</v>
      </c>
      <c r="G34" s="656">
        <f t="shared" si="2"/>
        <v>2</v>
      </c>
      <c r="H34" s="657"/>
      <c r="I34" s="94">
        <f t="shared" si="1"/>
        <v>0.19652931076772137</v>
      </c>
      <c r="J34" s="557"/>
    </row>
    <row r="35" spans="1:10" ht="12.75">
      <c r="A35" s="408">
        <v>31</v>
      </c>
      <c r="B35" s="364">
        <v>3</v>
      </c>
      <c r="C35" s="659" t="s">
        <v>36</v>
      </c>
      <c r="D35" s="645">
        <v>1948</v>
      </c>
      <c r="E35" s="642">
        <v>0.89375</v>
      </c>
      <c r="F35" s="645" t="s">
        <v>32</v>
      </c>
      <c r="G35" s="656">
        <f t="shared" si="2"/>
        <v>8</v>
      </c>
      <c r="H35" s="657" t="s">
        <v>22</v>
      </c>
      <c r="I35" s="94">
        <f t="shared" si="1"/>
        <v>0.19729580573951436</v>
      </c>
      <c r="J35" s="557"/>
    </row>
    <row r="36" spans="1:10" ht="12.75">
      <c r="A36" s="408">
        <v>32</v>
      </c>
      <c r="B36" s="364">
        <v>4</v>
      </c>
      <c r="C36" s="659" t="s">
        <v>33</v>
      </c>
      <c r="D36" s="645">
        <v>1945</v>
      </c>
      <c r="E36" s="642">
        <v>0.9055555555555556</v>
      </c>
      <c r="F36" s="645" t="s">
        <v>32</v>
      </c>
      <c r="G36" s="656">
        <f t="shared" si="2"/>
        <v>7</v>
      </c>
      <c r="H36" s="657" t="s">
        <v>22</v>
      </c>
      <c r="I36" s="94">
        <f t="shared" si="1"/>
        <v>0.1999018886436105</v>
      </c>
      <c r="J36" s="557"/>
    </row>
    <row r="37" spans="1:10" ht="12.75">
      <c r="A37" s="408">
        <v>33</v>
      </c>
      <c r="B37" s="364">
        <v>10</v>
      </c>
      <c r="C37" s="659" t="s">
        <v>447</v>
      </c>
      <c r="D37" s="645">
        <v>1970</v>
      </c>
      <c r="E37" s="642">
        <v>0.9458333333333333</v>
      </c>
      <c r="F37" s="645" t="s">
        <v>11</v>
      </c>
      <c r="G37" s="656">
        <f t="shared" si="2"/>
        <v>1</v>
      </c>
      <c r="H37" s="657"/>
      <c r="I37" s="388"/>
      <c r="J37" s="389"/>
    </row>
    <row r="38" spans="1:10" ht="12.75">
      <c r="A38" s="408">
        <v>34</v>
      </c>
      <c r="B38" s="364">
        <v>5</v>
      </c>
      <c r="C38" s="659" t="s">
        <v>39</v>
      </c>
      <c r="D38" s="645">
        <v>1948</v>
      </c>
      <c r="E38" s="642">
        <v>0.9576388888888889</v>
      </c>
      <c r="F38" s="645" t="s">
        <v>32</v>
      </c>
      <c r="G38" s="656">
        <f t="shared" si="2"/>
        <v>6</v>
      </c>
      <c r="H38" s="657" t="s">
        <v>38</v>
      </c>
      <c r="I38" s="388"/>
      <c r="J38" s="389"/>
    </row>
    <row r="39" spans="1:10" ht="12.75">
      <c r="A39" s="408">
        <v>35</v>
      </c>
      <c r="B39" s="364">
        <v>5</v>
      </c>
      <c r="C39" s="659" t="s">
        <v>66</v>
      </c>
      <c r="D39" s="660">
        <v>1949</v>
      </c>
      <c r="E39" s="642">
        <v>0.970138888888889</v>
      </c>
      <c r="F39" s="645" t="s">
        <v>40</v>
      </c>
      <c r="G39" s="656">
        <f>SUM(11-B39)</f>
        <v>6</v>
      </c>
      <c r="H39" s="662" t="s">
        <v>24</v>
      </c>
      <c r="I39" s="388"/>
      <c r="J39" s="389"/>
    </row>
    <row r="40" spans="1:10" ht="12.75">
      <c r="A40" s="408">
        <v>36</v>
      </c>
      <c r="B40" s="364">
        <v>6</v>
      </c>
      <c r="C40" s="659" t="s">
        <v>56</v>
      </c>
      <c r="D40" s="645">
        <v>1945</v>
      </c>
      <c r="E40" s="642">
        <v>0.9868055555555556</v>
      </c>
      <c r="F40" s="645" t="s">
        <v>32</v>
      </c>
      <c r="G40" s="656">
        <f t="shared" si="2"/>
        <v>5</v>
      </c>
      <c r="H40" s="657" t="s">
        <v>38</v>
      </c>
      <c r="I40" s="388"/>
      <c r="J40" s="389"/>
    </row>
    <row r="41" spans="1:10" ht="12.75">
      <c r="A41" s="408">
        <v>37</v>
      </c>
      <c r="B41" s="364">
        <v>1</v>
      </c>
      <c r="C41" s="659" t="s">
        <v>91</v>
      </c>
      <c r="D41" s="645">
        <v>1963</v>
      </c>
      <c r="E41" s="644" t="s">
        <v>182</v>
      </c>
      <c r="F41" s="645" t="s">
        <v>90</v>
      </c>
      <c r="G41" s="656">
        <f t="shared" si="2"/>
        <v>10</v>
      </c>
      <c r="H41" s="663" t="s">
        <v>92</v>
      </c>
      <c r="I41" s="388"/>
      <c r="J41" s="389"/>
    </row>
    <row r="42" spans="1:10" ht="12.75">
      <c r="A42" s="408">
        <v>38</v>
      </c>
      <c r="B42" s="364">
        <v>6</v>
      </c>
      <c r="C42" s="655" t="s">
        <v>116</v>
      </c>
      <c r="D42" s="645">
        <v>1958</v>
      </c>
      <c r="E42" s="644" t="s">
        <v>448</v>
      </c>
      <c r="F42" s="645" t="s">
        <v>40</v>
      </c>
      <c r="G42" s="656">
        <f aca="true" t="shared" si="3" ref="G42:G48">SUM(11-B42)</f>
        <v>5</v>
      </c>
      <c r="H42" s="657"/>
      <c r="I42" s="388"/>
      <c r="J42" s="389"/>
    </row>
    <row r="43" spans="1:10" ht="12.75">
      <c r="A43" s="408">
        <v>39</v>
      </c>
      <c r="B43" s="364">
        <v>3</v>
      </c>
      <c r="C43" s="655" t="s">
        <v>99</v>
      </c>
      <c r="D43" s="645">
        <v>1988</v>
      </c>
      <c r="E43" s="644" t="s">
        <v>449</v>
      </c>
      <c r="F43" s="645" t="s">
        <v>45</v>
      </c>
      <c r="G43" s="656">
        <f t="shared" si="3"/>
        <v>8</v>
      </c>
      <c r="H43" s="657" t="s">
        <v>100</v>
      </c>
      <c r="I43" s="388"/>
      <c r="J43" s="389"/>
    </row>
    <row r="44" spans="1:10" ht="12.75">
      <c r="A44" s="408">
        <v>40</v>
      </c>
      <c r="B44" s="364">
        <v>2</v>
      </c>
      <c r="C44" s="659" t="s">
        <v>119</v>
      </c>
      <c r="D44" s="645">
        <v>1954</v>
      </c>
      <c r="E44" s="644" t="s">
        <v>450</v>
      </c>
      <c r="F44" s="645" t="s">
        <v>90</v>
      </c>
      <c r="G44" s="656">
        <f t="shared" si="3"/>
        <v>9</v>
      </c>
      <c r="H44" s="663" t="s">
        <v>24</v>
      </c>
      <c r="I44" s="388"/>
      <c r="J44" s="389"/>
    </row>
    <row r="45" spans="1:10" ht="12.75">
      <c r="A45" s="408">
        <v>41</v>
      </c>
      <c r="B45" s="364">
        <v>4</v>
      </c>
      <c r="C45" s="655" t="s">
        <v>451</v>
      </c>
      <c r="D45" s="645"/>
      <c r="E45" s="644" t="s">
        <v>452</v>
      </c>
      <c r="F45" s="645" t="s">
        <v>45</v>
      </c>
      <c r="G45" s="656">
        <f t="shared" si="3"/>
        <v>7</v>
      </c>
      <c r="H45" s="657"/>
      <c r="I45" s="388"/>
      <c r="J45" s="389"/>
    </row>
    <row r="46" spans="1:10" ht="12.75">
      <c r="A46" s="408">
        <v>42</v>
      </c>
      <c r="B46" s="364">
        <v>3</v>
      </c>
      <c r="C46" s="659" t="s">
        <v>125</v>
      </c>
      <c r="D46" s="645">
        <v>1948</v>
      </c>
      <c r="E46" s="644" t="s">
        <v>453</v>
      </c>
      <c r="F46" s="645" t="s">
        <v>90</v>
      </c>
      <c r="G46" s="656">
        <f t="shared" si="3"/>
        <v>8</v>
      </c>
      <c r="H46" s="657" t="s">
        <v>24</v>
      </c>
      <c r="I46" s="388"/>
      <c r="J46" s="389"/>
    </row>
    <row r="47" spans="1:10" ht="12.75">
      <c r="A47" s="408">
        <v>43</v>
      </c>
      <c r="B47" s="364">
        <v>4</v>
      </c>
      <c r="C47" s="659" t="s">
        <v>134</v>
      </c>
      <c r="D47" s="645">
        <v>1972</v>
      </c>
      <c r="E47" s="644" t="s">
        <v>454</v>
      </c>
      <c r="F47" s="645" t="s">
        <v>90</v>
      </c>
      <c r="G47" s="656">
        <f t="shared" si="3"/>
        <v>7</v>
      </c>
      <c r="H47" s="657" t="s">
        <v>24</v>
      </c>
      <c r="I47" s="388"/>
      <c r="J47" s="389"/>
    </row>
    <row r="48" spans="1:10" ht="12.75">
      <c r="A48" s="419">
        <v>44</v>
      </c>
      <c r="B48" s="364">
        <v>5</v>
      </c>
      <c r="C48" s="664" t="s">
        <v>141</v>
      </c>
      <c r="D48" s="665">
        <v>1939</v>
      </c>
      <c r="E48" s="666" t="s">
        <v>455</v>
      </c>
      <c r="F48" s="665" t="s">
        <v>90</v>
      </c>
      <c r="G48" s="656">
        <f t="shared" si="3"/>
        <v>6</v>
      </c>
      <c r="H48" s="667" t="s">
        <v>58</v>
      </c>
      <c r="I48" s="429"/>
      <c r="J48" s="430"/>
    </row>
    <row r="49" spans="1:10" ht="12.75">
      <c r="A49" s="323"/>
      <c r="B49" s="323"/>
      <c r="C49" s="323"/>
      <c r="D49" s="323"/>
      <c r="E49" s="323"/>
      <c r="F49" s="323"/>
      <c r="G49" s="323"/>
      <c r="H49" s="323"/>
      <c r="I49" s="323"/>
      <c r="J49" s="323"/>
    </row>
    <row r="50" spans="1:10" ht="12.75">
      <c r="A50" s="323"/>
      <c r="B50" s="323"/>
      <c r="C50" s="323"/>
      <c r="D50" s="323"/>
      <c r="E50" s="323"/>
      <c r="F50" s="323"/>
      <c r="G50" s="323"/>
      <c r="H50" s="323"/>
      <c r="I50" s="323"/>
      <c r="J50" s="323"/>
    </row>
    <row r="51" spans="1:10" ht="12.75">
      <c r="A51" s="323"/>
      <c r="B51" s="323"/>
      <c r="C51" s="323"/>
      <c r="D51" s="323"/>
      <c r="E51" s="323"/>
      <c r="F51" s="323"/>
      <c r="G51" s="323"/>
      <c r="H51" s="323"/>
      <c r="I51" s="323"/>
      <c r="J51" s="323"/>
    </row>
    <row r="52" spans="1:10" ht="12.75">
      <c r="A52" s="323"/>
      <c r="B52" s="323"/>
      <c r="C52" s="323"/>
      <c r="D52" s="323"/>
      <c r="E52" s="323"/>
      <c r="F52" s="323"/>
      <c r="G52" s="323"/>
      <c r="H52" s="323"/>
      <c r="I52" s="323"/>
      <c r="J52" s="323"/>
    </row>
    <row r="53" spans="1:10" ht="12.75">
      <c r="A53" s="323"/>
      <c r="B53" s="323"/>
      <c r="C53" s="323"/>
      <c r="D53" s="323"/>
      <c r="E53" s="323"/>
      <c r="F53" s="323"/>
      <c r="G53" s="323"/>
      <c r="H53" s="323"/>
      <c r="I53" s="323"/>
      <c r="J53" s="323"/>
    </row>
    <row r="54" spans="1:10" ht="12.75">
      <c r="A54" s="323"/>
      <c r="B54" s="323"/>
      <c r="C54" s="323"/>
      <c r="D54" s="323"/>
      <c r="E54" s="323"/>
      <c r="F54" s="323"/>
      <c r="G54" s="323"/>
      <c r="H54" s="323"/>
      <c r="I54" s="323"/>
      <c r="J54" s="323"/>
    </row>
    <row r="55" spans="1:10" ht="12.75">
      <c r="A55" s="323"/>
      <c r="B55" s="323"/>
      <c r="C55" s="323"/>
      <c r="D55" s="323"/>
      <c r="E55" s="323"/>
      <c r="F55" s="323"/>
      <c r="G55" s="323"/>
      <c r="H55" s="323"/>
      <c r="I55" s="323"/>
      <c r="J55" s="323"/>
    </row>
    <row r="56" spans="1:10" ht="12.75">
      <c r="A56" s="323"/>
      <c r="B56" s="323"/>
      <c r="C56" s="323"/>
      <c r="D56" s="323"/>
      <c r="E56" s="323"/>
      <c r="F56" s="323"/>
      <c r="G56" s="323"/>
      <c r="H56" s="323"/>
      <c r="I56" s="323"/>
      <c r="J56" s="323"/>
    </row>
    <row r="57" spans="1:10" ht="12.75">
      <c r="A57" s="323"/>
      <c r="B57" s="323"/>
      <c r="C57" s="323"/>
      <c r="D57" s="323"/>
      <c r="E57" s="323"/>
      <c r="F57" s="323"/>
      <c r="G57" s="323"/>
      <c r="H57" s="323"/>
      <c r="I57" s="323"/>
      <c r="J57" s="323"/>
    </row>
    <row r="58" spans="1:10" ht="12.75">
      <c r="A58" s="323"/>
      <c r="B58" s="323"/>
      <c r="C58" s="323"/>
      <c r="D58" s="323"/>
      <c r="E58" s="323"/>
      <c r="F58" s="323"/>
      <c r="G58" s="323"/>
      <c r="H58" s="323"/>
      <c r="I58" s="323"/>
      <c r="J58" s="323"/>
    </row>
    <row r="59" spans="1:10" ht="12.75">
      <c r="A59" s="323"/>
      <c r="B59" s="323"/>
      <c r="C59" s="323"/>
      <c r="D59" s="323"/>
      <c r="E59" s="323"/>
      <c r="F59" s="323"/>
      <c r="G59" s="323"/>
      <c r="H59" s="323"/>
      <c r="I59" s="323"/>
      <c r="J59" s="323"/>
    </row>
    <row r="60" spans="1:10" ht="12.75">
      <c r="A60" s="323"/>
      <c r="B60" s="323"/>
      <c r="C60" s="323"/>
      <c r="D60" s="323"/>
      <c r="E60" s="323"/>
      <c r="F60" s="323"/>
      <c r="G60" s="323"/>
      <c r="H60" s="323"/>
      <c r="I60" s="323"/>
      <c r="J60" s="323"/>
    </row>
    <row r="61" spans="1:10" ht="12.75">
      <c r="A61" s="323"/>
      <c r="B61" s="323"/>
      <c r="C61" s="323"/>
      <c r="D61" s="323"/>
      <c r="E61" s="323"/>
      <c r="F61" s="323"/>
      <c r="G61" s="323"/>
      <c r="H61" s="323"/>
      <c r="I61" s="323"/>
      <c r="J61" s="323"/>
    </row>
  </sheetData>
  <sheetProtection/>
  <autoFilter ref="A4:J48"/>
  <mergeCells count="4">
    <mergeCell ref="A1:H1"/>
    <mergeCell ref="I1:J3"/>
    <mergeCell ref="A2:H2"/>
    <mergeCell ref="A3:H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N18" sqref="A1:IV16384"/>
    </sheetView>
  </sheetViews>
  <sheetFormatPr defaultColWidth="9.00390625" defaultRowHeight="12.75"/>
  <cols>
    <col min="1" max="1" width="3.375" style="297" customWidth="1"/>
    <col min="2" max="2" width="2.875" style="298" customWidth="1"/>
    <col min="3" max="3" width="17.625" style="297" customWidth="1"/>
    <col min="4" max="4" width="4.375" style="298" customWidth="1"/>
    <col min="5" max="5" width="7.75390625" style="299" customWidth="1"/>
    <col min="6" max="6" width="3.375" style="298" customWidth="1"/>
    <col min="7" max="7" width="3.625" style="299" customWidth="1"/>
    <col min="8" max="8" width="16.75390625" style="300" customWidth="1"/>
    <col min="9" max="9" width="7.375" style="297" customWidth="1"/>
    <col min="10" max="10" width="9.00390625" style="297" customWidth="1"/>
    <col min="13" max="13" width="11.75390625" style="0" customWidth="1"/>
    <col min="15" max="15" width="20.625" style="0" customWidth="1"/>
  </cols>
  <sheetData>
    <row r="1" spans="1:10" ht="12.75">
      <c r="A1" s="677" t="s">
        <v>234</v>
      </c>
      <c r="B1" s="677"/>
      <c r="C1" s="677"/>
      <c r="D1" s="677"/>
      <c r="E1" s="677"/>
      <c r="F1" s="677"/>
      <c r="G1" s="677"/>
      <c r="H1" s="677"/>
      <c r="I1" s="678"/>
      <c r="J1" s="678"/>
    </row>
    <row r="2" spans="1:10" ht="19.5">
      <c r="A2" s="679" t="s">
        <v>235</v>
      </c>
      <c r="B2" s="679"/>
      <c r="C2" s="679"/>
      <c r="D2" s="679"/>
      <c r="E2" s="679"/>
      <c r="F2" s="679"/>
      <c r="G2" s="679"/>
      <c r="H2" s="679"/>
      <c r="I2" s="678"/>
      <c r="J2" s="678"/>
    </row>
    <row r="3" spans="1:10" ht="12.75">
      <c r="A3" s="680" t="s">
        <v>236</v>
      </c>
      <c r="B3" s="680"/>
      <c r="C3" s="680"/>
      <c r="D3" s="680"/>
      <c r="E3" s="680"/>
      <c r="F3" s="680"/>
      <c r="G3" s="680"/>
      <c r="H3" s="680"/>
      <c r="I3" s="678"/>
      <c r="J3" s="678"/>
    </row>
    <row r="4" spans="1:10" ht="12.75">
      <c r="A4" s="301" t="s">
        <v>237</v>
      </c>
      <c r="B4" s="301" t="s">
        <v>3</v>
      </c>
      <c r="C4" s="301" t="s">
        <v>5</v>
      </c>
      <c r="D4" s="301" t="s">
        <v>238</v>
      </c>
      <c r="E4" s="302" t="s">
        <v>4</v>
      </c>
      <c r="F4" s="303" t="s">
        <v>2</v>
      </c>
      <c r="G4" s="302" t="s">
        <v>239</v>
      </c>
      <c r="H4" s="301" t="s">
        <v>240</v>
      </c>
      <c r="I4" s="301" t="s">
        <v>241</v>
      </c>
      <c r="J4" s="301" t="s">
        <v>242</v>
      </c>
    </row>
    <row r="5" spans="1:10" ht="12.75">
      <c r="A5" s="304">
        <v>1</v>
      </c>
      <c r="B5" s="304">
        <v>1</v>
      </c>
      <c r="C5" s="305" t="s">
        <v>25</v>
      </c>
      <c r="D5" s="85">
        <v>1992</v>
      </c>
      <c r="E5" s="306">
        <v>0.6736111111111112</v>
      </c>
      <c r="F5" s="96" t="s">
        <v>8</v>
      </c>
      <c r="G5" s="307">
        <f aca="true" t="shared" si="0" ref="G5:G28">SUM(11-B5)</f>
        <v>10</v>
      </c>
      <c r="H5" s="308" t="s">
        <v>15</v>
      </c>
      <c r="I5" s="309">
        <f aca="true" t="shared" si="1" ref="I5:I36">SUM(E5/4.53)</f>
        <v>0.1487000245278391</v>
      </c>
      <c r="J5" s="304"/>
    </row>
    <row r="6" spans="1:10" ht="12.75">
      <c r="A6" s="304">
        <v>2</v>
      </c>
      <c r="B6" s="304">
        <v>1</v>
      </c>
      <c r="C6" s="305" t="s">
        <v>21</v>
      </c>
      <c r="D6" s="96">
        <v>1970</v>
      </c>
      <c r="E6" s="306">
        <v>0.7097222222222223</v>
      </c>
      <c r="F6" s="96" t="s">
        <v>11</v>
      </c>
      <c r="G6" s="307">
        <f t="shared" si="0"/>
        <v>10</v>
      </c>
      <c r="H6" s="308" t="s">
        <v>22</v>
      </c>
      <c r="I6" s="309">
        <f t="shared" si="1"/>
        <v>0.15667157223448613</v>
      </c>
      <c r="J6" s="304"/>
    </row>
    <row r="7" spans="1:10" ht="12.75">
      <c r="A7" s="304">
        <v>3</v>
      </c>
      <c r="B7" s="304">
        <v>2</v>
      </c>
      <c r="C7" s="305" t="s">
        <v>44</v>
      </c>
      <c r="D7" s="96">
        <v>1990</v>
      </c>
      <c r="E7" s="306">
        <v>0.717361111111111</v>
      </c>
      <c r="F7" s="96" t="s">
        <v>8</v>
      </c>
      <c r="G7" s="307">
        <f t="shared" si="0"/>
        <v>9</v>
      </c>
      <c r="H7" s="308" t="s">
        <v>22</v>
      </c>
      <c r="I7" s="309">
        <f t="shared" si="1"/>
        <v>0.15835786117243067</v>
      </c>
      <c r="J7" s="304" t="s">
        <v>243</v>
      </c>
    </row>
    <row r="8" spans="1:10" ht="12.75">
      <c r="A8" s="304">
        <v>4</v>
      </c>
      <c r="B8" s="304">
        <v>1</v>
      </c>
      <c r="C8" s="305" t="s">
        <v>48</v>
      </c>
      <c r="D8" s="96">
        <v>1968</v>
      </c>
      <c r="E8" s="306">
        <v>0.7236111111111111</v>
      </c>
      <c r="F8" s="96" t="s">
        <v>16</v>
      </c>
      <c r="G8" s="307">
        <f t="shared" si="0"/>
        <v>10</v>
      </c>
      <c r="H8" s="308" t="s">
        <v>38</v>
      </c>
      <c r="I8" s="309">
        <f t="shared" si="1"/>
        <v>0.15973755212165808</v>
      </c>
      <c r="J8" s="304"/>
    </row>
    <row r="9" spans="1:10" ht="12.75">
      <c r="A9" s="304">
        <v>5</v>
      </c>
      <c r="B9" s="304">
        <v>2</v>
      </c>
      <c r="C9" s="305" t="s">
        <v>57</v>
      </c>
      <c r="D9" s="96">
        <v>1972</v>
      </c>
      <c r="E9" s="306">
        <v>0.748611111111111</v>
      </c>
      <c r="F9" s="96" t="s">
        <v>11</v>
      </c>
      <c r="G9" s="307">
        <f t="shared" si="0"/>
        <v>9</v>
      </c>
      <c r="H9" s="308" t="s">
        <v>58</v>
      </c>
      <c r="I9" s="309">
        <f t="shared" si="1"/>
        <v>0.16525631591856754</v>
      </c>
      <c r="J9" s="304"/>
    </row>
    <row r="10" spans="1:10" ht="12.75">
      <c r="A10" s="304">
        <v>6</v>
      </c>
      <c r="B10" s="304">
        <v>3</v>
      </c>
      <c r="C10" s="305" t="s">
        <v>67</v>
      </c>
      <c r="D10" s="96">
        <v>1974</v>
      </c>
      <c r="E10" s="306">
        <v>0.7576388888888889</v>
      </c>
      <c r="F10" s="96" t="s">
        <v>11</v>
      </c>
      <c r="G10" s="307">
        <f t="shared" si="0"/>
        <v>8</v>
      </c>
      <c r="H10" s="308"/>
      <c r="I10" s="309">
        <f t="shared" si="1"/>
        <v>0.16724920284522932</v>
      </c>
      <c r="J10" s="304"/>
    </row>
    <row r="11" spans="1:10" ht="12.75">
      <c r="A11" s="304">
        <v>7</v>
      </c>
      <c r="B11" s="304">
        <v>2</v>
      </c>
      <c r="C11" s="305" t="s">
        <v>62</v>
      </c>
      <c r="D11" s="96">
        <v>1968</v>
      </c>
      <c r="E11" s="306">
        <v>0.7625</v>
      </c>
      <c r="F11" s="96" t="s">
        <v>16</v>
      </c>
      <c r="G11" s="307">
        <f t="shared" si="0"/>
        <v>9</v>
      </c>
      <c r="H11" s="308" t="s">
        <v>38</v>
      </c>
      <c r="I11" s="309">
        <f t="shared" si="1"/>
        <v>0.16832229580573949</v>
      </c>
      <c r="J11" s="304"/>
    </row>
    <row r="12" spans="1:10" ht="12.75">
      <c r="A12" s="304">
        <v>8</v>
      </c>
      <c r="B12" s="304">
        <v>4</v>
      </c>
      <c r="C12" s="305" t="s">
        <v>27</v>
      </c>
      <c r="D12" s="96">
        <v>1969</v>
      </c>
      <c r="E12" s="306">
        <v>0.7652777777777778</v>
      </c>
      <c r="F12" s="96" t="s">
        <v>11</v>
      </c>
      <c r="G12" s="307">
        <f t="shared" si="0"/>
        <v>7</v>
      </c>
      <c r="H12" s="308" t="s">
        <v>28</v>
      </c>
      <c r="I12" s="309">
        <f t="shared" si="1"/>
        <v>0.1689354917831739</v>
      </c>
      <c r="J12" s="304"/>
    </row>
    <row r="13" spans="1:10" ht="12.75">
      <c r="A13" s="304">
        <v>9</v>
      </c>
      <c r="B13" s="304">
        <v>5</v>
      </c>
      <c r="C13" s="305" t="s">
        <v>87</v>
      </c>
      <c r="D13" s="96">
        <v>1973</v>
      </c>
      <c r="E13" s="306">
        <v>0.7756944444444445</v>
      </c>
      <c r="F13" s="96" t="s">
        <v>11</v>
      </c>
      <c r="G13" s="307">
        <f t="shared" si="0"/>
        <v>6</v>
      </c>
      <c r="H13" s="308" t="s">
        <v>58</v>
      </c>
      <c r="I13" s="309">
        <f t="shared" si="1"/>
        <v>0.17123497669855287</v>
      </c>
      <c r="J13" s="304" t="s">
        <v>244</v>
      </c>
    </row>
    <row r="14" spans="1:10" ht="12.75">
      <c r="A14" s="304">
        <v>10</v>
      </c>
      <c r="B14" s="304">
        <v>3</v>
      </c>
      <c r="C14" s="305" t="s">
        <v>89</v>
      </c>
      <c r="D14" s="96">
        <v>1984</v>
      </c>
      <c r="E14" s="306">
        <v>0.7819444444444444</v>
      </c>
      <c r="F14" s="96" t="s">
        <v>8</v>
      </c>
      <c r="G14" s="307">
        <f t="shared" si="0"/>
        <v>8</v>
      </c>
      <c r="H14" s="308" t="s">
        <v>24</v>
      </c>
      <c r="I14" s="309">
        <f t="shared" si="1"/>
        <v>0.17261466764778022</v>
      </c>
      <c r="J14" s="304"/>
    </row>
    <row r="15" spans="1:10" ht="12.75">
      <c r="A15" s="304">
        <v>11</v>
      </c>
      <c r="B15" s="304">
        <v>6</v>
      </c>
      <c r="C15" s="305" t="s">
        <v>95</v>
      </c>
      <c r="D15" s="96">
        <v>1972</v>
      </c>
      <c r="E15" s="306">
        <v>0.8</v>
      </c>
      <c r="F15" s="96" t="s">
        <v>11</v>
      </c>
      <c r="G15" s="307">
        <f t="shared" si="0"/>
        <v>5</v>
      </c>
      <c r="H15" s="308"/>
      <c r="I15" s="309">
        <f t="shared" si="1"/>
        <v>0.17660044150110377</v>
      </c>
      <c r="J15" s="304"/>
    </row>
    <row r="16" spans="1:10" ht="12.75">
      <c r="A16" s="304">
        <v>12</v>
      </c>
      <c r="B16" s="304">
        <v>3</v>
      </c>
      <c r="C16" s="305" t="s">
        <v>97</v>
      </c>
      <c r="D16" s="96">
        <v>1960</v>
      </c>
      <c r="E16" s="306">
        <v>0.8041666666666667</v>
      </c>
      <c r="F16" s="96" t="s">
        <v>16</v>
      </c>
      <c r="G16" s="307">
        <f t="shared" si="0"/>
        <v>8</v>
      </c>
      <c r="H16" s="308"/>
      <c r="I16" s="309">
        <f t="shared" si="1"/>
        <v>0.17752023546725534</v>
      </c>
      <c r="J16" s="304" t="s">
        <v>244</v>
      </c>
    </row>
    <row r="17" spans="1:10" ht="12.75">
      <c r="A17" s="304">
        <v>13</v>
      </c>
      <c r="B17" s="304">
        <v>4</v>
      </c>
      <c r="C17" s="305" t="s">
        <v>101</v>
      </c>
      <c r="D17" s="85">
        <v>1964</v>
      </c>
      <c r="E17" s="306">
        <v>0.8173611111111111</v>
      </c>
      <c r="F17" s="96" t="s">
        <v>16</v>
      </c>
      <c r="G17" s="307">
        <f t="shared" si="0"/>
        <v>7</v>
      </c>
      <c r="H17" s="310" t="s">
        <v>24</v>
      </c>
      <c r="I17" s="309">
        <f t="shared" si="1"/>
        <v>0.18043291636006867</v>
      </c>
      <c r="J17" s="304"/>
    </row>
    <row r="18" spans="1:10" ht="12.75">
      <c r="A18" s="304">
        <v>14</v>
      </c>
      <c r="B18" s="304">
        <v>7</v>
      </c>
      <c r="C18" s="305" t="s">
        <v>104</v>
      </c>
      <c r="D18" s="96">
        <v>1976</v>
      </c>
      <c r="E18" s="306">
        <v>0.8236111111111111</v>
      </c>
      <c r="F18" s="96" t="s">
        <v>11</v>
      </c>
      <c r="G18" s="307">
        <f t="shared" si="0"/>
        <v>4</v>
      </c>
      <c r="H18" s="308" t="s">
        <v>24</v>
      </c>
      <c r="I18" s="309">
        <f t="shared" si="1"/>
        <v>0.18181260730929602</v>
      </c>
      <c r="J18" s="304"/>
    </row>
    <row r="19" spans="1:10" ht="12.75">
      <c r="A19" s="304">
        <v>15</v>
      </c>
      <c r="B19" s="304">
        <v>8</v>
      </c>
      <c r="C19" s="305" t="s">
        <v>85</v>
      </c>
      <c r="D19" s="96">
        <v>1973</v>
      </c>
      <c r="E19" s="306">
        <v>0.8284722222222222</v>
      </c>
      <c r="F19" s="96" t="s">
        <v>11</v>
      </c>
      <c r="G19" s="307">
        <f t="shared" si="0"/>
        <v>3</v>
      </c>
      <c r="H19" s="308" t="s">
        <v>22</v>
      </c>
      <c r="I19" s="309">
        <f t="shared" si="1"/>
        <v>0.18288570026980622</v>
      </c>
      <c r="J19" s="304"/>
    </row>
    <row r="20" spans="1:10" ht="12.75">
      <c r="A20" s="304">
        <v>16</v>
      </c>
      <c r="B20" s="304">
        <v>1</v>
      </c>
      <c r="C20" s="311" t="s">
        <v>93</v>
      </c>
      <c r="D20" s="96">
        <v>1949</v>
      </c>
      <c r="E20" s="306">
        <v>0.8333333333333334</v>
      </c>
      <c r="F20" s="96" t="s">
        <v>40</v>
      </c>
      <c r="G20" s="307">
        <f t="shared" si="0"/>
        <v>10</v>
      </c>
      <c r="H20" s="308" t="s">
        <v>38</v>
      </c>
      <c r="I20" s="309">
        <f t="shared" si="1"/>
        <v>0.18395879323031641</v>
      </c>
      <c r="J20" s="304"/>
    </row>
    <row r="21" spans="1:10" ht="12.75">
      <c r="A21" s="304">
        <v>17</v>
      </c>
      <c r="B21" s="304">
        <v>9</v>
      </c>
      <c r="C21" s="305" t="s">
        <v>159</v>
      </c>
      <c r="D21" s="96">
        <v>1973</v>
      </c>
      <c r="E21" s="306">
        <v>0.8666666666666667</v>
      </c>
      <c r="F21" s="96" t="s">
        <v>11</v>
      </c>
      <c r="G21" s="307">
        <f t="shared" si="0"/>
        <v>2</v>
      </c>
      <c r="H21" s="308" t="s">
        <v>24</v>
      </c>
      <c r="I21" s="309">
        <f t="shared" si="1"/>
        <v>0.19131714495952906</v>
      </c>
      <c r="J21" s="304" t="s">
        <v>243</v>
      </c>
    </row>
    <row r="22" spans="1:10" ht="12.75">
      <c r="A22" s="304">
        <v>18</v>
      </c>
      <c r="B22" s="304">
        <v>1</v>
      </c>
      <c r="C22" s="305" t="s">
        <v>117</v>
      </c>
      <c r="D22" s="96">
        <v>1947</v>
      </c>
      <c r="E22" s="306">
        <v>0.8805555555555555</v>
      </c>
      <c r="F22" s="96" t="s">
        <v>32</v>
      </c>
      <c r="G22" s="307">
        <f t="shared" si="0"/>
        <v>10</v>
      </c>
      <c r="H22" s="308" t="s">
        <v>38</v>
      </c>
      <c r="I22" s="309">
        <f t="shared" si="1"/>
        <v>0.19438312484670098</v>
      </c>
      <c r="J22" s="304"/>
    </row>
    <row r="23" spans="1:10" ht="12.75">
      <c r="A23" s="304">
        <v>19</v>
      </c>
      <c r="B23" s="304">
        <v>5</v>
      </c>
      <c r="C23" s="305" t="s">
        <v>139</v>
      </c>
      <c r="D23" s="85">
        <v>1967</v>
      </c>
      <c r="E23" s="306">
        <v>0.8833333333333333</v>
      </c>
      <c r="F23" s="96" t="s">
        <v>16</v>
      </c>
      <c r="G23" s="307">
        <f t="shared" si="0"/>
        <v>6</v>
      </c>
      <c r="H23" s="310" t="s">
        <v>24</v>
      </c>
      <c r="I23" s="309">
        <f t="shared" si="1"/>
        <v>0.19499632082413537</v>
      </c>
      <c r="J23" s="304"/>
    </row>
    <row r="24" spans="1:10" ht="12.75">
      <c r="A24" s="304">
        <v>20</v>
      </c>
      <c r="B24" s="304">
        <v>4</v>
      </c>
      <c r="C24" s="305" t="s">
        <v>23</v>
      </c>
      <c r="D24" s="96">
        <v>1987</v>
      </c>
      <c r="E24" s="306">
        <v>0.8868055555555556</v>
      </c>
      <c r="F24" s="96" t="s">
        <v>8</v>
      </c>
      <c r="G24" s="307">
        <f t="shared" si="0"/>
        <v>7</v>
      </c>
      <c r="H24" s="308"/>
      <c r="I24" s="309">
        <f t="shared" si="1"/>
        <v>0.19576281579592839</v>
      </c>
      <c r="J24" s="304"/>
    </row>
    <row r="25" spans="1:10" ht="12.75">
      <c r="A25" s="304">
        <v>21</v>
      </c>
      <c r="B25" s="304">
        <v>2</v>
      </c>
      <c r="C25" s="305" t="s">
        <v>33</v>
      </c>
      <c r="D25" s="96">
        <v>1945</v>
      </c>
      <c r="E25" s="306">
        <v>0.8993055555555555</v>
      </c>
      <c r="F25" s="96" t="s">
        <v>32</v>
      </c>
      <c r="G25" s="307">
        <f t="shared" si="0"/>
        <v>9</v>
      </c>
      <c r="H25" s="308" t="s">
        <v>22</v>
      </c>
      <c r="I25" s="309">
        <f t="shared" si="1"/>
        <v>0.1985221976943831</v>
      </c>
      <c r="J25" s="304"/>
    </row>
    <row r="26" spans="1:10" ht="12.75">
      <c r="A26" s="304">
        <v>22</v>
      </c>
      <c r="B26" s="304">
        <v>6</v>
      </c>
      <c r="C26" s="305" t="s">
        <v>17</v>
      </c>
      <c r="D26" s="85">
        <v>1965</v>
      </c>
      <c r="E26" s="306">
        <v>0.9097222222222222</v>
      </c>
      <c r="F26" s="96" t="s">
        <v>16</v>
      </c>
      <c r="G26" s="307">
        <f t="shared" si="0"/>
        <v>5</v>
      </c>
      <c r="H26" s="310"/>
      <c r="I26" s="309">
        <f t="shared" si="1"/>
        <v>0.20082168260976208</v>
      </c>
      <c r="J26" s="304"/>
    </row>
    <row r="27" spans="1:10" ht="12.75">
      <c r="A27" s="304">
        <v>23</v>
      </c>
      <c r="B27" s="304">
        <v>3</v>
      </c>
      <c r="C27" s="305" t="s">
        <v>56</v>
      </c>
      <c r="D27" s="96">
        <v>1945</v>
      </c>
      <c r="E27" s="306">
        <v>0.9319444444444445</v>
      </c>
      <c r="F27" s="96" t="s">
        <v>32</v>
      </c>
      <c r="G27" s="307">
        <f t="shared" si="0"/>
        <v>8</v>
      </c>
      <c r="H27" s="308" t="s">
        <v>38</v>
      </c>
      <c r="I27" s="309">
        <f t="shared" si="1"/>
        <v>0.20572725042923717</v>
      </c>
      <c r="J27" s="304" t="s">
        <v>244</v>
      </c>
    </row>
    <row r="28" spans="1:10" ht="12.75">
      <c r="A28" s="304">
        <v>24</v>
      </c>
      <c r="B28" s="304">
        <v>10</v>
      </c>
      <c r="C28" s="305" t="s">
        <v>59</v>
      </c>
      <c r="D28" s="96">
        <v>1978</v>
      </c>
      <c r="E28" s="306">
        <v>0.9409722222222222</v>
      </c>
      <c r="F28" s="96" t="s">
        <v>11</v>
      </c>
      <c r="G28" s="307">
        <f t="shared" si="0"/>
        <v>1</v>
      </c>
      <c r="H28" s="308" t="s">
        <v>24</v>
      </c>
      <c r="I28" s="309">
        <f t="shared" si="1"/>
        <v>0.20772013735589892</v>
      </c>
      <c r="J28" s="304"/>
    </row>
    <row r="29" spans="1:10" ht="12.75">
      <c r="A29" s="304">
        <v>25</v>
      </c>
      <c r="B29" s="304">
        <v>1</v>
      </c>
      <c r="C29" s="311" t="s">
        <v>79</v>
      </c>
      <c r="D29" s="96">
        <v>1996</v>
      </c>
      <c r="E29" s="306">
        <v>0.9541666666666666</v>
      </c>
      <c r="F29" s="96" t="s">
        <v>69</v>
      </c>
      <c r="G29" s="307" t="s">
        <v>156</v>
      </c>
      <c r="H29" s="308" t="s">
        <v>24</v>
      </c>
      <c r="I29" s="309">
        <f t="shared" si="1"/>
        <v>0.21063281824871227</v>
      </c>
      <c r="J29" s="304"/>
    </row>
    <row r="30" spans="1:10" ht="12.75">
      <c r="A30" s="304">
        <v>26</v>
      </c>
      <c r="B30" s="304">
        <v>1</v>
      </c>
      <c r="C30" s="305" t="s">
        <v>63</v>
      </c>
      <c r="D30" s="96">
        <v>1992</v>
      </c>
      <c r="E30" s="306">
        <v>0.9569444444444444</v>
      </c>
      <c r="F30" s="96" t="s">
        <v>45</v>
      </c>
      <c r="G30" s="307">
        <f aca="true" t="shared" si="2" ref="G30:G36">SUM(11-B30)</f>
        <v>10</v>
      </c>
      <c r="H30" s="308"/>
      <c r="I30" s="309">
        <f t="shared" si="1"/>
        <v>0.21124601422614664</v>
      </c>
      <c r="J30" s="304"/>
    </row>
    <row r="31" spans="1:10" ht="12.75">
      <c r="A31" s="304">
        <v>27</v>
      </c>
      <c r="B31" s="304">
        <v>2</v>
      </c>
      <c r="C31" s="305" t="s">
        <v>66</v>
      </c>
      <c r="D31" s="85">
        <v>1949</v>
      </c>
      <c r="E31" s="306">
        <v>0.9631944444444445</v>
      </c>
      <c r="F31" s="96" t="s">
        <v>40</v>
      </c>
      <c r="G31" s="307">
        <f t="shared" si="2"/>
        <v>9</v>
      </c>
      <c r="H31" s="312" t="s">
        <v>24</v>
      </c>
      <c r="I31" s="309">
        <f t="shared" si="1"/>
        <v>0.21262570517537405</v>
      </c>
      <c r="J31" s="304"/>
    </row>
    <row r="32" spans="1:10" ht="12.75">
      <c r="A32" s="304">
        <v>28</v>
      </c>
      <c r="B32" s="304">
        <v>1</v>
      </c>
      <c r="C32" s="305" t="s">
        <v>91</v>
      </c>
      <c r="D32" s="96">
        <v>1963</v>
      </c>
      <c r="E32" s="306">
        <v>0.9923611111111111</v>
      </c>
      <c r="F32" s="96" t="s">
        <v>90</v>
      </c>
      <c r="G32" s="307">
        <f t="shared" si="2"/>
        <v>10</v>
      </c>
      <c r="H32" s="313" t="s">
        <v>92</v>
      </c>
      <c r="I32" s="309">
        <f t="shared" si="1"/>
        <v>0.21906426293843512</v>
      </c>
      <c r="J32" s="304"/>
    </row>
    <row r="33" spans="1:10" ht="12.75">
      <c r="A33" s="304">
        <v>29</v>
      </c>
      <c r="B33" s="304">
        <v>3</v>
      </c>
      <c r="C33" s="311" t="s">
        <v>116</v>
      </c>
      <c r="D33" s="96">
        <v>1958</v>
      </c>
      <c r="E33" s="314" t="s">
        <v>115</v>
      </c>
      <c r="F33" s="96" t="s">
        <v>40</v>
      </c>
      <c r="G33" s="307">
        <f t="shared" si="2"/>
        <v>8</v>
      </c>
      <c r="H33" s="308"/>
      <c r="I33" s="309">
        <f t="shared" si="1"/>
        <v>0.23393426539121903</v>
      </c>
      <c r="J33" s="304"/>
    </row>
    <row r="34" spans="1:10" ht="12.75">
      <c r="A34" s="304">
        <v>30</v>
      </c>
      <c r="B34" s="304">
        <v>2</v>
      </c>
      <c r="C34" s="305" t="s">
        <v>119</v>
      </c>
      <c r="D34" s="96">
        <v>1954</v>
      </c>
      <c r="E34" s="314" t="s">
        <v>211</v>
      </c>
      <c r="F34" s="96" t="s">
        <v>90</v>
      </c>
      <c r="G34" s="307">
        <f t="shared" si="2"/>
        <v>9</v>
      </c>
      <c r="H34" s="313" t="s">
        <v>24</v>
      </c>
      <c r="I34" s="309">
        <f t="shared" si="1"/>
        <v>0.2351606573460878</v>
      </c>
      <c r="J34" s="315"/>
    </row>
    <row r="35" spans="1:10" ht="12.75">
      <c r="A35" s="304">
        <v>31</v>
      </c>
      <c r="B35" s="304">
        <v>3</v>
      </c>
      <c r="C35" s="305" t="s">
        <v>125</v>
      </c>
      <c r="D35" s="96">
        <v>1948</v>
      </c>
      <c r="E35" s="314" t="s">
        <v>124</v>
      </c>
      <c r="F35" s="96" t="s">
        <v>90</v>
      </c>
      <c r="G35" s="307">
        <f t="shared" si="2"/>
        <v>8</v>
      </c>
      <c r="H35" s="308" t="s">
        <v>24</v>
      </c>
      <c r="I35" s="309">
        <f t="shared" si="1"/>
        <v>0.25079715477066467</v>
      </c>
      <c r="J35" s="315" t="s">
        <v>244</v>
      </c>
    </row>
    <row r="36" spans="1:10" ht="12.75">
      <c r="A36" s="316">
        <v>32</v>
      </c>
      <c r="B36" s="316">
        <v>4</v>
      </c>
      <c r="C36" s="317" t="s">
        <v>134</v>
      </c>
      <c r="D36" s="107">
        <v>1972</v>
      </c>
      <c r="E36" s="318" t="s">
        <v>217</v>
      </c>
      <c r="F36" s="107" t="s">
        <v>90</v>
      </c>
      <c r="G36" s="319">
        <f t="shared" si="2"/>
        <v>7</v>
      </c>
      <c r="H36" s="320" t="s">
        <v>24</v>
      </c>
      <c r="I36" s="321">
        <f t="shared" si="1"/>
        <v>0.2842163355408388</v>
      </c>
      <c r="J36" s="322"/>
    </row>
    <row r="37" spans="1:10" ht="12.75">
      <c r="A37" s="323"/>
      <c r="B37" s="323"/>
      <c r="C37" s="323"/>
      <c r="D37" s="323"/>
      <c r="E37" s="323"/>
      <c r="F37" s="323"/>
      <c r="G37" s="323"/>
      <c r="H37" s="323"/>
      <c r="I37" s="323"/>
      <c r="J37" s="323"/>
    </row>
    <row r="38" spans="1:10" ht="12.75">
      <c r="A38" s="323"/>
      <c r="B38" s="323"/>
      <c r="C38" s="323"/>
      <c r="D38" s="323"/>
      <c r="E38" s="323"/>
      <c r="F38" s="323"/>
      <c r="G38" s="323"/>
      <c r="H38" s="323"/>
      <c r="I38" s="323"/>
      <c r="J38" s="323"/>
    </row>
    <row r="39" spans="1:10" ht="12.75">
      <c r="A39" s="323"/>
      <c r="B39" s="323"/>
      <c r="C39" s="323"/>
      <c r="D39" s="323"/>
      <c r="E39" s="323"/>
      <c r="F39" s="323"/>
      <c r="G39" s="323"/>
      <c r="H39" s="323"/>
      <c r="I39" s="323"/>
      <c r="J39" s="323"/>
    </row>
    <row r="40" spans="1:10" ht="12.75">
      <c r="A40" s="323"/>
      <c r="B40" s="323"/>
      <c r="C40" s="323"/>
      <c r="D40" s="323"/>
      <c r="E40" s="323"/>
      <c r="F40" s="323"/>
      <c r="G40" s="323"/>
      <c r="H40" s="323"/>
      <c r="I40" s="323"/>
      <c r="J40" s="323"/>
    </row>
    <row r="41" spans="1:10" ht="12.75">
      <c r="A41" s="323"/>
      <c r="B41" s="323"/>
      <c r="C41" s="323"/>
      <c r="D41" s="323"/>
      <c r="E41" s="323"/>
      <c r="F41" s="323"/>
      <c r="G41" s="323"/>
      <c r="H41" s="323"/>
      <c r="I41" s="323"/>
      <c r="J41" s="323"/>
    </row>
    <row r="42" spans="1:10" ht="12.75">
      <c r="A42" s="323"/>
      <c r="B42" s="323"/>
      <c r="C42" s="323"/>
      <c r="D42" s="323"/>
      <c r="E42" s="323"/>
      <c r="F42" s="323"/>
      <c r="G42" s="323"/>
      <c r="H42" s="323"/>
      <c r="I42" s="323"/>
      <c r="J42" s="323"/>
    </row>
    <row r="43" spans="1:10" ht="12.75">
      <c r="A43" s="323"/>
      <c r="B43" s="323"/>
      <c r="C43" s="323"/>
      <c r="D43" s="323"/>
      <c r="E43" s="323"/>
      <c r="F43" s="323"/>
      <c r="G43" s="323"/>
      <c r="H43" s="323"/>
      <c r="I43" s="323"/>
      <c r="J43" s="323"/>
    </row>
    <row r="44" spans="1:10" ht="12.75">
      <c r="A44" s="323"/>
      <c r="B44" s="323"/>
      <c r="C44" s="323"/>
      <c r="D44" s="323"/>
      <c r="E44" s="323"/>
      <c r="F44" s="323"/>
      <c r="G44" s="323"/>
      <c r="H44" s="323"/>
      <c r="I44" s="323"/>
      <c r="J44" s="323"/>
    </row>
    <row r="45" spans="1:10" ht="12.75">
      <c r="A45" s="323"/>
      <c r="B45" s="323"/>
      <c r="C45" s="323"/>
      <c r="D45" s="323"/>
      <c r="E45" s="323"/>
      <c r="F45" s="323"/>
      <c r="G45" s="323"/>
      <c r="H45" s="323"/>
      <c r="I45" s="323"/>
      <c r="J45" s="323"/>
    </row>
    <row r="46" spans="1:10" ht="12.75">
      <c r="A46" s="323"/>
      <c r="B46" s="323"/>
      <c r="C46" s="323"/>
      <c r="D46" s="323"/>
      <c r="E46" s="323"/>
      <c r="F46" s="323"/>
      <c r="G46" s="323"/>
      <c r="H46" s="323"/>
      <c r="I46" s="323"/>
      <c r="J46" s="323"/>
    </row>
    <row r="47" spans="1:10" ht="12.75">
      <c r="A47" s="323"/>
      <c r="B47" s="323"/>
      <c r="C47" s="323"/>
      <c r="D47" s="323"/>
      <c r="E47" s="323"/>
      <c r="F47" s="323"/>
      <c r="G47" s="323"/>
      <c r="H47" s="323"/>
      <c r="I47" s="323"/>
      <c r="J47" s="323"/>
    </row>
    <row r="48" spans="1:10" ht="12.75">
      <c r="A48" s="323"/>
      <c r="B48" s="323"/>
      <c r="C48" s="323"/>
      <c r="D48" s="323"/>
      <c r="E48" s="323"/>
      <c r="F48" s="323"/>
      <c r="G48" s="323"/>
      <c r="H48" s="323"/>
      <c r="I48" s="323"/>
      <c r="J48" s="323"/>
    </row>
    <row r="49" spans="1:10" ht="12.75">
      <c r="A49" s="323"/>
      <c r="B49" s="323"/>
      <c r="C49" s="323"/>
      <c r="D49" s="323"/>
      <c r="E49" s="323"/>
      <c r="F49" s="323"/>
      <c r="G49" s="323"/>
      <c r="H49" s="323"/>
      <c r="I49" s="323"/>
      <c r="J49" s="323"/>
    </row>
    <row r="50" spans="1:10" ht="12.75">
      <c r="A50" s="323"/>
      <c r="B50" s="323"/>
      <c r="C50" s="323"/>
      <c r="D50" s="323"/>
      <c r="E50" s="323"/>
      <c r="F50" s="323"/>
      <c r="G50" s="323"/>
      <c r="H50" s="323"/>
      <c r="I50" s="323"/>
      <c r="J50" s="323"/>
    </row>
    <row r="51" spans="1:10" ht="12.75">
      <c r="A51" s="323"/>
      <c r="B51" s="323"/>
      <c r="C51" s="323"/>
      <c r="D51" s="323"/>
      <c r="E51" s="323"/>
      <c r="F51" s="323"/>
      <c r="G51" s="323"/>
      <c r="H51" s="323"/>
      <c r="I51" s="323"/>
      <c r="J51" s="323"/>
    </row>
    <row r="52" spans="1:10" ht="12.75">
      <c r="A52" s="323"/>
      <c r="B52" s="323"/>
      <c r="C52" s="323"/>
      <c r="D52" s="323"/>
      <c r="E52" s="323"/>
      <c r="F52" s="323"/>
      <c r="G52" s="323"/>
      <c r="H52" s="323"/>
      <c r="I52" s="323"/>
      <c r="J52" s="323"/>
    </row>
    <row r="53" spans="1:10" ht="12.75">
      <c r="A53" s="323"/>
      <c r="B53" s="323"/>
      <c r="C53" s="323"/>
      <c r="D53" s="323"/>
      <c r="E53" s="323"/>
      <c r="F53" s="323"/>
      <c r="G53" s="323"/>
      <c r="H53" s="323"/>
      <c r="I53" s="323"/>
      <c r="J53" s="323"/>
    </row>
    <row r="54" spans="1:10" ht="12.75">
      <c r="A54" s="323"/>
      <c r="B54" s="323"/>
      <c r="C54" s="323"/>
      <c r="D54" s="323"/>
      <c r="E54" s="323"/>
      <c r="F54" s="323"/>
      <c r="G54" s="323"/>
      <c r="H54" s="323"/>
      <c r="I54" s="323"/>
      <c r="J54" s="323"/>
    </row>
    <row r="55" spans="1:10" ht="12.75">
      <c r="A55" s="323"/>
      <c r="B55" s="323"/>
      <c r="C55" s="323"/>
      <c r="D55" s="323"/>
      <c r="E55" s="323"/>
      <c r="F55" s="323"/>
      <c r="G55" s="323"/>
      <c r="H55" s="323"/>
      <c r="I55" s="323"/>
      <c r="J55" s="323"/>
    </row>
    <row r="56" spans="1:10" ht="12.75">
      <c r="A56" s="323"/>
      <c r="B56" s="323"/>
      <c r="C56" s="323"/>
      <c r="D56" s="323"/>
      <c r="E56" s="323"/>
      <c r="F56" s="323"/>
      <c r="G56" s="323"/>
      <c r="H56" s="323"/>
      <c r="I56" s="323"/>
      <c r="J56" s="323"/>
    </row>
    <row r="57" spans="1:10" ht="12.75">
      <c r="A57" s="323"/>
      <c r="B57" s="323"/>
      <c r="C57" s="323"/>
      <c r="D57" s="323"/>
      <c r="E57" s="323"/>
      <c r="F57" s="323"/>
      <c r="G57" s="323"/>
      <c r="H57" s="323"/>
      <c r="I57" s="323"/>
      <c r="J57" s="323"/>
    </row>
    <row r="58" spans="1:10" ht="12.75">
      <c r="A58" s="323"/>
      <c r="B58" s="323"/>
      <c r="C58" s="323"/>
      <c r="D58" s="323"/>
      <c r="E58" s="323"/>
      <c r="F58" s="323"/>
      <c r="G58" s="323"/>
      <c r="H58" s="323"/>
      <c r="I58" s="323"/>
      <c r="J58" s="323"/>
    </row>
    <row r="59" spans="1:10" ht="12.75">
      <c r="A59" s="323"/>
      <c r="B59" s="323"/>
      <c r="C59" s="323"/>
      <c r="D59" s="323"/>
      <c r="E59" s="323"/>
      <c r="F59" s="323"/>
      <c r="G59" s="323"/>
      <c r="H59" s="323"/>
      <c r="I59" s="323"/>
      <c r="J59" s="323"/>
    </row>
    <row r="60" spans="1:10" ht="12.75">
      <c r="A60" s="323"/>
      <c r="B60" s="323"/>
      <c r="C60" s="323"/>
      <c r="D60" s="323"/>
      <c r="E60" s="323"/>
      <c r="F60" s="323"/>
      <c r="G60" s="323"/>
      <c r="H60" s="323"/>
      <c r="I60" s="323"/>
      <c r="J60" s="323"/>
    </row>
    <row r="61" spans="1:10" ht="12.75">
      <c r="A61" s="323"/>
      <c r="B61" s="323"/>
      <c r="C61" s="323"/>
      <c r="D61" s="323"/>
      <c r="E61" s="323"/>
      <c r="F61" s="323"/>
      <c r="G61" s="323"/>
      <c r="H61" s="323"/>
      <c r="I61" s="323"/>
      <c r="J61" s="323"/>
    </row>
  </sheetData>
  <sheetProtection/>
  <autoFilter ref="A4:J36"/>
  <mergeCells count="4">
    <mergeCell ref="A1:H1"/>
    <mergeCell ref="I1:J3"/>
    <mergeCell ref="A2:H2"/>
    <mergeCell ref="A3:H3"/>
  </mergeCells>
  <printOptions/>
  <pageMargins left="0.7000000000000001" right="0.7000000000000001" top="0.7875" bottom="0.7875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O14" sqref="O14"/>
    </sheetView>
  </sheetViews>
  <sheetFormatPr defaultColWidth="9.00390625" defaultRowHeight="12.75"/>
  <cols>
    <col min="1" max="1" width="3.375" style="297" customWidth="1"/>
    <col min="2" max="2" width="2.875" style="298" customWidth="1"/>
    <col min="3" max="3" width="17.625" style="297" customWidth="1"/>
    <col min="4" max="4" width="4.375" style="298" customWidth="1"/>
    <col min="5" max="5" width="7.75390625" style="299" customWidth="1"/>
    <col min="6" max="6" width="3.375" style="298" customWidth="1"/>
    <col min="7" max="7" width="3.625" style="299" customWidth="1"/>
    <col min="8" max="8" width="16.75390625" style="300" customWidth="1"/>
    <col min="9" max="9" width="5.25390625" style="297" customWidth="1"/>
    <col min="10" max="10" width="9.00390625" style="297" customWidth="1"/>
  </cols>
  <sheetData>
    <row r="1" spans="1:10" ht="12.75">
      <c r="A1" s="677" t="s">
        <v>234</v>
      </c>
      <c r="B1" s="677"/>
      <c r="C1" s="677"/>
      <c r="D1" s="677"/>
      <c r="E1" s="677"/>
      <c r="F1" s="677"/>
      <c r="G1" s="677"/>
      <c r="H1" s="677"/>
      <c r="I1" s="678"/>
      <c r="J1" s="678"/>
    </row>
    <row r="2" spans="1:10" ht="19.5">
      <c r="A2" s="679" t="s">
        <v>245</v>
      </c>
      <c r="B2" s="679"/>
      <c r="C2" s="679"/>
      <c r="D2" s="679"/>
      <c r="E2" s="679"/>
      <c r="F2" s="679"/>
      <c r="G2" s="679"/>
      <c r="H2" s="679"/>
      <c r="I2" s="678"/>
      <c r="J2" s="678"/>
    </row>
    <row r="3" spans="1:10" ht="12.75">
      <c r="A3" s="680" t="s">
        <v>236</v>
      </c>
      <c r="B3" s="680"/>
      <c r="C3" s="680"/>
      <c r="D3" s="680"/>
      <c r="E3" s="680"/>
      <c r="F3" s="680"/>
      <c r="G3" s="680"/>
      <c r="H3" s="680"/>
      <c r="I3" s="678"/>
      <c r="J3" s="678"/>
    </row>
    <row r="4" spans="1:10" ht="12.75">
      <c r="A4" s="324" t="s">
        <v>237</v>
      </c>
      <c r="B4" s="324" t="s">
        <v>3</v>
      </c>
      <c r="C4" s="325" t="s">
        <v>5</v>
      </c>
      <c r="D4" s="324" t="s">
        <v>238</v>
      </c>
      <c r="E4" s="326" t="s">
        <v>4</v>
      </c>
      <c r="F4" s="327" t="s">
        <v>2</v>
      </c>
      <c r="G4" s="328" t="s">
        <v>239</v>
      </c>
      <c r="H4" s="325" t="s">
        <v>240</v>
      </c>
      <c r="I4" s="324" t="s">
        <v>241</v>
      </c>
      <c r="J4" s="329" t="s">
        <v>242</v>
      </c>
    </row>
    <row r="5" spans="1:10" ht="12.75">
      <c r="A5" s="330">
        <v>1</v>
      </c>
      <c r="B5" s="330">
        <v>1</v>
      </c>
      <c r="C5" s="331" t="s">
        <v>21</v>
      </c>
      <c r="D5" s="332">
        <v>1970</v>
      </c>
      <c r="E5" s="333">
        <v>0.6625</v>
      </c>
      <c r="F5" s="332" t="s">
        <v>11</v>
      </c>
      <c r="G5" s="334">
        <f aca="true" t="shared" si="0" ref="G5:G34">SUM(11-B5)</f>
        <v>10</v>
      </c>
      <c r="H5" s="335" t="s">
        <v>22</v>
      </c>
      <c r="I5" s="336">
        <f aca="true" t="shared" si="1" ref="I5:I49">SUM(E5/4.53)</f>
        <v>0.14624724061810154</v>
      </c>
      <c r="J5" s="330" t="s">
        <v>246</v>
      </c>
    </row>
    <row r="6" spans="1:10" ht="12.75">
      <c r="A6" s="304">
        <v>2</v>
      </c>
      <c r="B6" s="304">
        <v>1</v>
      </c>
      <c r="C6" s="337" t="s">
        <v>31</v>
      </c>
      <c r="D6" s="96">
        <v>1963</v>
      </c>
      <c r="E6" s="338">
        <v>0.6868055555555556</v>
      </c>
      <c r="F6" s="96" t="s">
        <v>16</v>
      </c>
      <c r="G6" s="339">
        <f t="shared" si="0"/>
        <v>10</v>
      </c>
      <c r="H6" s="308" t="s">
        <v>22</v>
      </c>
      <c r="I6" s="309">
        <f t="shared" si="1"/>
        <v>0.15161270542065244</v>
      </c>
      <c r="J6" s="304"/>
    </row>
    <row r="7" spans="1:10" ht="12.75">
      <c r="A7" s="304">
        <v>3</v>
      </c>
      <c r="B7" s="304">
        <v>2</v>
      </c>
      <c r="C7" s="337" t="s">
        <v>34</v>
      </c>
      <c r="D7" s="96">
        <v>1963</v>
      </c>
      <c r="E7" s="338">
        <v>0.6875</v>
      </c>
      <c r="F7" s="96" t="s">
        <v>16</v>
      </c>
      <c r="G7" s="339">
        <f t="shared" si="0"/>
        <v>9</v>
      </c>
      <c r="H7" s="308" t="s">
        <v>35</v>
      </c>
      <c r="I7" s="309">
        <f t="shared" si="1"/>
        <v>0.15176600441501104</v>
      </c>
      <c r="J7" s="304" t="s">
        <v>244</v>
      </c>
    </row>
    <row r="8" spans="1:10" ht="12.75">
      <c r="A8" s="304">
        <v>4</v>
      </c>
      <c r="B8" s="304">
        <v>3</v>
      </c>
      <c r="C8" s="337" t="s">
        <v>37</v>
      </c>
      <c r="D8" s="96">
        <v>1964</v>
      </c>
      <c r="E8" s="338">
        <v>0.7340277777777778</v>
      </c>
      <c r="F8" s="96" t="s">
        <v>16</v>
      </c>
      <c r="G8" s="339">
        <f t="shared" si="0"/>
        <v>8</v>
      </c>
      <c r="H8" s="308" t="s">
        <v>38</v>
      </c>
      <c r="I8" s="309">
        <f t="shared" si="1"/>
        <v>0.16203703703703703</v>
      </c>
      <c r="J8" s="304"/>
    </row>
    <row r="9" spans="1:10" ht="12.75">
      <c r="A9" s="304">
        <v>5</v>
      </c>
      <c r="B9" s="304">
        <v>2</v>
      </c>
      <c r="C9" s="337" t="s">
        <v>27</v>
      </c>
      <c r="D9" s="96">
        <v>1969</v>
      </c>
      <c r="E9" s="338">
        <v>0.7361111111111112</v>
      </c>
      <c r="F9" s="96" t="s">
        <v>11</v>
      </c>
      <c r="G9" s="339">
        <f t="shared" si="0"/>
        <v>9</v>
      </c>
      <c r="H9" s="308" t="s">
        <v>28</v>
      </c>
      <c r="I9" s="309">
        <f t="shared" si="1"/>
        <v>0.16249693402011284</v>
      </c>
      <c r="J9" s="304"/>
    </row>
    <row r="10" spans="1:10" ht="12.75">
      <c r="A10" s="304">
        <v>6</v>
      </c>
      <c r="B10" s="304">
        <v>3</v>
      </c>
      <c r="C10" s="337" t="s">
        <v>57</v>
      </c>
      <c r="D10" s="96">
        <v>1972</v>
      </c>
      <c r="E10" s="338">
        <v>0.7368055555555556</v>
      </c>
      <c r="F10" s="96" t="s">
        <v>11</v>
      </c>
      <c r="G10" s="339">
        <f t="shared" si="0"/>
        <v>8</v>
      </c>
      <c r="H10" s="308" t="s">
        <v>58</v>
      </c>
      <c r="I10" s="309">
        <f t="shared" si="1"/>
        <v>0.16265023301447143</v>
      </c>
      <c r="J10" s="304"/>
    </row>
    <row r="11" spans="1:10" ht="12.75">
      <c r="A11" s="304">
        <v>7</v>
      </c>
      <c r="B11" s="304">
        <v>1</v>
      </c>
      <c r="C11" s="337" t="s">
        <v>64</v>
      </c>
      <c r="D11" s="96">
        <v>1989</v>
      </c>
      <c r="E11" s="338">
        <v>0.75</v>
      </c>
      <c r="F11" s="96" t="s">
        <v>8</v>
      </c>
      <c r="G11" s="339">
        <f t="shared" si="0"/>
        <v>10</v>
      </c>
      <c r="H11" s="308" t="s">
        <v>65</v>
      </c>
      <c r="I11" s="309">
        <f t="shared" si="1"/>
        <v>0.16556291390728475</v>
      </c>
      <c r="J11" s="304"/>
    </row>
    <row r="12" spans="1:10" ht="12.75">
      <c r="A12" s="304">
        <v>8</v>
      </c>
      <c r="B12" s="304">
        <v>4</v>
      </c>
      <c r="C12" s="337" t="s">
        <v>62</v>
      </c>
      <c r="D12" s="96">
        <v>1968</v>
      </c>
      <c r="E12" s="338">
        <v>0.7527777777777778</v>
      </c>
      <c r="F12" s="96" t="s">
        <v>16</v>
      </c>
      <c r="G12" s="339">
        <f t="shared" si="0"/>
        <v>7</v>
      </c>
      <c r="H12" s="308" t="s">
        <v>38</v>
      </c>
      <c r="I12" s="309">
        <f t="shared" si="1"/>
        <v>0.16617610988471915</v>
      </c>
      <c r="J12" s="304"/>
    </row>
    <row r="13" spans="1:10" ht="12.75">
      <c r="A13" s="304">
        <v>9</v>
      </c>
      <c r="B13" s="304">
        <v>2</v>
      </c>
      <c r="C13" s="337" t="s">
        <v>74</v>
      </c>
      <c r="D13" s="96">
        <v>1991</v>
      </c>
      <c r="E13" s="338">
        <v>0.7694444444444444</v>
      </c>
      <c r="F13" s="96" t="s">
        <v>8</v>
      </c>
      <c r="G13" s="339">
        <f t="shared" si="0"/>
        <v>9</v>
      </c>
      <c r="H13" s="308" t="s">
        <v>75</v>
      </c>
      <c r="I13" s="309">
        <f t="shared" si="1"/>
        <v>0.16985528574932546</v>
      </c>
      <c r="J13" s="304"/>
    </row>
    <row r="14" spans="1:10" ht="12.75">
      <c r="A14" s="304">
        <v>10</v>
      </c>
      <c r="B14" s="304">
        <v>4</v>
      </c>
      <c r="C14" s="337" t="s">
        <v>85</v>
      </c>
      <c r="D14" s="96">
        <v>1973</v>
      </c>
      <c r="E14" s="338">
        <v>0.7743055555555555</v>
      </c>
      <c r="F14" s="96" t="s">
        <v>11</v>
      </c>
      <c r="G14" s="339">
        <f t="shared" si="0"/>
        <v>7</v>
      </c>
      <c r="H14" s="308" t="s">
        <v>22</v>
      </c>
      <c r="I14" s="309">
        <f t="shared" si="1"/>
        <v>0.17092837870983563</v>
      </c>
      <c r="J14" s="304" t="s">
        <v>244</v>
      </c>
    </row>
    <row r="15" spans="1:10" ht="12.75">
      <c r="A15" s="304">
        <v>11</v>
      </c>
      <c r="B15" s="304">
        <v>5</v>
      </c>
      <c r="C15" s="337" t="s">
        <v>87</v>
      </c>
      <c r="D15" s="96">
        <v>1973</v>
      </c>
      <c r="E15" s="338">
        <v>0.7777777777777778</v>
      </c>
      <c r="F15" s="96" t="s">
        <v>11</v>
      </c>
      <c r="G15" s="339">
        <f t="shared" si="0"/>
        <v>6</v>
      </c>
      <c r="H15" s="308" t="s">
        <v>58</v>
      </c>
      <c r="I15" s="309">
        <f t="shared" si="1"/>
        <v>0.17169487368162864</v>
      </c>
      <c r="J15" s="304" t="s">
        <v>244</v>
      </c>
    </row>
    <row r="16" spans="1:10" ht="12.75">
      <c r="A16" s="304">
        <v>12</v>
      </c>
      <c r="B16" s="304">
        <v>1</v>
      </c>
      <c r="C16" s="340" t="s">
        <v>93</v>
      </c>
      <c r="D16" s="96">
        <v>1949</v>
      </c>
      <c r="E16" s="338">
        <v>0.7986111111111112</v>
      </c>
      <c r="F16" s="96" t="s">
        <v>40</v>
      </c>
      <c r="G16" s="339">
        <f t="shared" si="0"/>
        <v>10</v>
      </c>
      <c r="H16" s="308" t="s">
        <v>38</v>
      </c>
      <c r="I16" s="309">
        <f t="shared" si="1"/>
        <v>0.17629384351238656</v>
      </c>
      <c r="J16" s="304" t="s">
        <v>244</v>
      </c>
    </row>
    <row r="17" spans="1:10" ht="12.75">
      <c r="A17" s="304">
        <v>13</v>
      </c>
      <c r="B17" s="304">
        <v>6</v>
      </c>
      <c r="C17" s="337" t="s">
        <v>95</v>
      </c>
      <c r="D17" s="96">
        <v>1972</v>
      </c>
      <c r="E17" s="338">
        <v>0.8048611111111111</v>
      </c>
      <c r="F17" s="96" t="s">
        <v>11</v>
      </c>
      <c r="G17" s="339">
        <f t="shared" si="0"/>
        <v>5</v>
      </c>
      <c r="H17" s="308"/>
      <c r="I17" s="309">
        <f t="shared" si="1"/>
        <v>0.17767353446161394</v>
      </c>
      <c r="J17" s="304"/>
    </row>
    <row r="18" spans="1:10" ht="12.75">
      <c r="A18" s="304">
        <v>14</v>
      </c>
      <c r="B18" s="304">
        <v>7</v>
      </c>
      <c r="C18" s="337" t="s">
        <v>104</v>
      </c>
      <c r="D18" s="96">
        <v>1976</v>
      </c>
      <c r="E18" s="338">
        <v>0.80625</v>
      </c>
      <c r="F18" s="96" t="s">
        <v>11</v>
      </c>
      <c r="G18" s="339">
        <f t="shared" si="0"/>
        <v>4</v>
      </c>
      <c r="H18" s="308" t="s">
        <v>24</v>
      </c>
      <c r="I18" s="309">
        <f t="shared" si="1"/>
        <v>0.17798013245033112</v>
      </c>
      <c r="J18" s="304" t="s">
        <v>244</v>
      </c>
    </row>
    <row r="19" spans="1:10" ht="12.75">
      <c r="A19" s="304">
        <v>15</v>
      </c>
      <c r="B19" s="304">
        <v>5</v>
      </c>
      <c r="C19" s="340" t="s">
        <v>107</v>
      </c>
      <c r="D19" s="96">
        <v>1960</v>
      </c>
      <c r="E19" s="338">
        <v>0.8090277777777778</v>
      </c>
      <c r="F19" s="96" t="s">
        <v>16</v>
      </c>
      <c r="G19" s="339">
        <f t="shared" si="0"/>
        <v>6</v>
      </c>
      <c r="H19" s="308" t="s">
        <v>73</v>
      </c>
      <c r="I19" s="309">
        <f t="shared" si="1"/>
        <v>0.1785933284277655</v>
      </c>
      <c r="J19" s="304" t="s">
        <v>244</v>
      </c>
    </row>
    <row r="20" spans="1:10" ht="12.75">
      <c r="A20" s="304">
        <v>16</v>
      </c>
      <c r="B20" s="304">
        <v>6</v>
      </c>
      <c r="C20" s="337" t="s">
        <v>97</v>
      </c>
      <c r="D20" s="96">
        <v>1960</v>
      </c>
      <c r="E20" s="338">
        <v>0.8208333333333333</v>
      </c>
      <c r="F20" s="96" t="s">
        <v>16</v>
      </c>
      <c r="G20" s="339">
        <f t="shared" si="0"/>
        <v>5</v>
      </c>
      <c r="H20" s="308"/>
      <c r="I20" s="309">
        <f t="shared" si="1"/>
        <v>0.18119941133186165</v>
      </c>
      <c r="J20" s="304"/>
    </row>
    <row r="21" spans="1:10" ht="12.75">
      <c r="A21" s="304">
        <v>17</v>
      </c>
      <c r="B21" s="304">
        <v>1</v>
      </c>
      <c r="C21" s="340" t="s">
        <v>126</v>
      </c>
      <c r="D21" s="96">
        <v>1986</v>
      </c>
      <c r="E21" s="338">
        <v>0.8222222222222223</v>
      </c>
      <c r="F21" s="96" t="s">
        <v>45</v>
      </c>
      <c r="G21" s="339">
        <f t="shared" si="0"/>
        <v>10</v>
      </c>
      <c r="H21" s="308" t="s">
        <v>24</v>
      </c>
      <c r="I21" s="309">
        <f t="shared" si="1"/>
        <v>0.18150600932057886</v>
      </c>
      <c r="J21" s="304" t="s">
        <v>243</v>
      </c>
    </row>
    <row r="22" spans="1:10" ht="12.75">
      <c r="A22" s="304">
        <v>18</v>
      </c>
      <c r="B22" s="304">
        <v>8</v>
      </c>
      <c r="C22" s="337" t="s">
        <v>129</v>
      </c>
      <c r="D22" s="96">
        <v>1971</v>
      </c>
      <c r="E22" s="338">
        <v>0.8229166666666666</v>
      </c>
      <c r="F22" s="96" t="s">
        <v>11</v>
      </c>
      <c r="G22" s="339">
        <f t="shared" si="0"/>
        <v>3</v>
      </c>
      <c r="H22" s="308"/>
      <c r="I22" s="309">
        <f t="shared" si="1"/>
        <v>0.18165930831493743</v>
      </c>
      <c r="J22" s="304"/>
    </row>
    <row r="23" spans="1:10" ht="12.75">
      <c r="A23" s="304">
        <v>19</v>
      </c>
      <c r="B23" s="304">
        <v>7</v>
      </c>
      <c r="C23" s="337" t="s">
        <v>101</v>
      </c>
      <c r="D23" s="96">
        <v>1964</v>
      </c>
      <c r="E23" s="338">
        <v>0.8256944444444444</v>
      </c>
      <c r="F23" s="96" t="s">
        <v>16</v>
      </c>
      <c r="G23" s="339">
        <f t="shared" si="0"/>
        <v>4</v>
      </c>
      <c r="H23" s="341" t="s">
        <v>24</v>
      </c>
      <c r="I23" s="309">
        <f t="shared" si="1"/>
        <v>0.18227250429237182</v>
      </c>
      <c r="J23" s="304"/>
    </row>
    <row r="24" spans="1:10" ht="12.75">
      <c r="A24" s="304">
        <v>20</v>
      </c>
      <c r="B24" s="304">
        <v>8</v>
      </c>
      <c r="C24" s="337" t="s">
        <v>139</v>
      </c>
      <c r="D24" s="96">
        <v>1967</v>
      </c>
      <c r="E24" s="338">
        <v>0.8506944444444445</v>
      </c>
      <c r="F24" s="96" t="s">
        <v>16</v>
      </c>
      <c r="G24" s="339">
        <f t="shared" si="0"/>
        <v>3</v>
      </c>
      <c r="H24" s="341" t="s">
        <v>24</v>
      </c>
      <c r="I24" s="309">
        <f t="shared" si="1"/>
        <v>0.18779126808928134</v>
      </c>
      <c r="J24" s="304"/>
    </row>
    <row r="25" spans="1:10" ht="12.75">
      <c r="A25" s="304">
        <v>21</v>
      </c>
      <c r="B25" s="304">
        <v>9</v>
      </c>
      <c r="C25" s="337" t="s">
        <v>135</v>
      </c>
      <c r="D25" s="96">
        <v>1962</v>
      </c>
      <c r="E25" s="338">
        <v>0.8555555555555556</v>
      </c>
      <c r="F25" s="96" t="s">
        <v>16</v>
      </c>
      <c r="G25" s="339">
        <f t="shared" si="0"/>
        <v>2</v>
      </c>
      <c r="H25" s="308" t="s">
        <v>136</v>
      </c>
      <c r="I25" s="309">
        <f t="shared" si="1"/>
        <v>0.1888643610497915</v>
      </c>
      <c r="J25" s="304"/>
    </row>
    <row r="26" spans="1:10" ht="12.75">
      <c r="A26" s="304">
        <v>22</v>
      </c>
      <c r="B26" s="304">
        <v>2</v>
      </c>
      <c r="C26" s="337" t="s">
        <v>142</v>
      </c>
      <c r="D26" s="96">
        <v>1984</v>
      </c>
      <c r="E26" s="338">
        <v>0.8576388888888888</v>
      </c>
      <c r="F26" s="96" t="s">
        <v>45</v>
      </c>
      <c r="G26" s="339">
        <f t="shared" si="0"/>
        <v>9</v>
      </c>
      <c r="H26" s="308"/>
      <c r="I26" s="309">
        <f t="shared" si="1"/>
        <v>0.1893242580328673</v>
      </c>
      <c r="J26" s="304"/>
    </row>
    <row r="27" spans="1:10" ht="12.75">
      <c r="A27" s="304">
        <v>23</v>
      </c>
      <c r="B27" s="304">
        <v>9</v>
      </c>
      <c r="C27" s="337" t="s">
        <v>12</v>
      </c>
      <c r="D27" s="96">
        <v>1970</v>
      </c>
      <c r="E27" s="338">
        <v>0.8680555555555555</v>
      </c>
      <c r="F27" s="96" t="s">
        <v>11</v>
      </c>
      <c r="G27" s="339">
        <f t="shared" si="0"/>
        <v>2</v>
      </c>
      <c r="H27" s="308" t="s">
        <v>13</v>
      </c>
      <c r="I27" s="309">
        <f t="shared" si="1"/>
        <v>0.19162374294824622</v>
      </c>
      <c r="J27" s="304"/>
    </row>
    <row r="28" spans="1:10" ht="12.75">
      <c r="A28" s="304">
        <v>24</v>
      </c>
      <c r="B28" s="304">
        <v>10</v>
      </c>
      <c r="C28" s="337" t="s">
        <v>159</v>
      </c>
      <c r="D28" s="96">
        <v>1973</v>
      </c>
      <c r="E28" s="338">
        <v>0.8715277777777778</v>
      </c>
      <c r="F28" s="96" t="s">
        <v>11</v>
      </c>
      <c r="G28" s="339">
        <f t="shared" si="0"/>
        <v>1</v>
      </c>
      <c r="H28" s="308" t="s">
        <v>24</v>
      </c>
      <c r="I28" s="309">
        <f t="shared" si="1"/>
        <v>0.19239023792003923</v>
      </c>
      <c r="J28" s="304" t="s">
        <v>243</v>
      </c>
    </row>
    <row r="29" spans="1:10" ht="12.75">
      <c r="A29" s="304">
        <v>25</v>
      </c>
      <c r="B29" s="304">
        <v>10</v>
      </c>
      <c r="C29" s="337" t="s">
        <v>17</v>
      </c>
      <c r="D29" s="96">
        <v>1965</v>
      </c>
      <c r="E29" s="338">
        <v>0.8854166666666666</v>
      </c>
      <c r="F29" s="96" t="s">
        <v>16</v>
      </c>
      <c r="G29" s="339">
        <f t="shared" si="0"/>
        <v>1</v>
      </c>
      <c r="H29" s="341"/>
      <c r="I29" s="309">
        <f t="shared" si="1"/>
        <v>0.19545621780721117</v>
      </c>
      <c r="J29" s="304"/>
    </row>
    <row r="30" spans="1:10" ht="12.75">
      <c r="A30" s="304">
        <v>26</v>
      </c>
      <c r="B30" s="304">
        <v>1</v>
      </c>
      <c r="C30" s="337" t="s">
        <v>33</v>
      </c>
      <c r="D30" s="96">
        <v>1945</v>
      </c>
      <c r="E30" s="338">
        <v>0.8916666666666666</v>
      </c>
      <c r="F30" s="96" t="s">
        <v>32</v>
      </c>
      <c r="G30" s="339">
        <f t="shared" si="0"/>
        <v>10</v>
      </c>
      <c r="H30" s="308" t="s">
        <v>22</v>
      </c>
      <c r="I30" s="309">
        <f t="shared" si="1"/>
        <v>0.19683590875643853</v>
      </c>
      <c r="J30" s="304" t="s">
        <v>244</v>
      </c>
    </row>
    <row r="31" spans="1:10" ht="12.75">
      <c r="A31" s="304">
        <v>27</v>
      </c>
      <c r="B31" s="304">
        <v>3</v>
      </c>
      <c r="C31" s="337" t="s">
        <v>120</v>
      </c>
      <c r="D31" s="96">
        <v>1988</v>
      </c>
      <c r="E31" s="338">
        <v>0.9284722222222223</v>
      </c>
      <c r="F31" s="96" t="s">
        <v>8</v>
      </c>
      <c r="G31" s="339">
        <f t="shared" si="0"/>
        <v>8</v>
      </c>
      <c r="H31" s="308" t="s">
        <v>75</v>
      </c>
      <c r="I31" s="309">
        <f t="shared" si="1"/>
        <v>0.2049607554574442</v>
      </c>
      <c r="J31" s="304"/>
    </row>
    <row r="32" spans="1:10" ht="12.75">
      <c r="A32" s="304">
        <v>28</v>
      </c>
      <c r="B32" s="304">
        <v>2</v>
      </c>
      <c r="C32" s="337" t="s">
        <v>56</v>
      </c>
      <c r="D32" s="96">
        <v>1945</v>
      </c>
      <c r="E32" s="338">
        <v>0.9368055555555556</v>
      </c>
      <c r="F32" s="96" t="s">
        <v>32</v>
      </c>
      <c r="G32" s="339">
        <f t="shared" si="0"/>
        <v>9</v>
      </c>
      <c r="H32" s="308" t="s">
        <v>38</v>
      </c>
      <c r="I32" s="309">
        <f t="shared" si="1"/>
        <v>0.20680034338974734</v>
      </c>
      <c r="J32" s="304"/>
    </row>
    <row r="33" spans="1:10" ht="12.75">
      <c r="A33" s="304">
        <v>29</v>
      </c>
      <c r="B33" s="304">
        <v>3</v>
      </c>
      <c r="C33" s="337" t="s">
        <v>63</v>
      </c>
      <c r="D33" s="96">
        <v>1992</v>
      </c>
      <c r="E33" s="338">
        <v>0.94375</v>
      </c>
      <c r="F33" s="96" t="s">
        <v>45</v>
      </c>
      <c r="G33" s="339">
        <f t="shared" si="0"/>
        <v>8</v>
      </c>
      <c r="H33" s="308"/>
      <c r="I33" s="309">
        <f t="shared" si="1"/>
        <v>0.20833333333333331</v>
      </c>
      <c r="J33" s="304" t="s">
        <v>244</v>
      </c>
    </row>
    <row r="34" spans="1:10" ht="12.75">
      <c r="A34" s="304">
        <v>30</v>
      </c>
      <c r="B34" s="304">
        <v>2</v>
      </c>
      <c r="C34" s="337" t="s">
        <v>66</v>
      </c>
      <c r="D34" s="96">
        <v>1949</v>
      </c>
      <c r="E34" s="338">
        <v>0.9479166666666666</v>
      </c>
      <c r="F34" s="96" t="s">
        <v>40</v>
      </c>
      <c r="G34" s="339">
        <f t="shared" si="0"/>
        <v>9</v>
      </c>
      <c r="H34" s="313" t="s">
        <v>24</v>
      </c>
      <c r="I34" s="309">
        <f t="shared" si="1"/>
        <v>0.2092531272994849</v>
      </c>
      <c r="J34" s="304" t="s">
        <v>244</v>
      </c>
    </row>
    <row r="35" spans="1:10" ht="12.75">
      <c r="A35" s="304">
        <v>31</v>
      </c>
      <c r="B35" s="304">
        <v>1</v>
      </c>
      <c r="C35" s="337" t="s">
        <v>70</v>
      </c>
      <c r="D35" s="96">
        <v>1995</v>
      </c>
      <c r="E35" s="338">
        <v>0.9486111111111111</v>
      </c>
      <c r="F35" s="96" t="s">
        <v>69</v>
      </c>
      <c r="G35" s="339" t="s">
        <v>156</v>
      </c>
      <c r="H35" s="308"/>
      <c r="I35" s="309">
        <f t="shared" si="1"/>
        <v>0.20940642629384348</v>
      </c>
      <c r="J35" s="315"/>
    </row>
    <row r="36" spans="1:10" ht="12.75">
      <c r="A36" s="304">
        <v>32</v>
      </c>
      <c r="B36" s="304">
        <v>4</v>
      </c>
      <c r="C36" s="340" t="s">
        <v>76</v>
      </c>
      <c r="D36" s="96">
        <v>1977</v>
      </c>
      <c r="E36" s="338">
        <v>0.9527777777777778</v>
      </c>
      <c r="F36" s="96" t="s">
        <v>45</v>
      </c>
      <c r="G36" s="339">
        <f aca="true" t="shared" si="2" ref="G36:G49">SUM(11-B36)</f>
        <v>7</v>
      </c>
      <c r="H36" s="308" t="s">
        <v>77</v>
      </c>
      <c r="I36" s="309">
        <f t="shared" si="1"/>
        <v>0.2103262202599951</v>
      </c>
      <c r="J36" s="315"/>
    </row>
    <row r="37" spans="1:10" ht="12.75">
      <c r="A37" s="304">
        <v>33</v>
      </c>
      <c r="B37" s="304">
        <v>11</v>
      </c>
      <c r="C37" s="337" t="s">
        <v>82</v>
      </c>
      <c r="D37" s="96">
        <v>1960</v>
      </c>
      <c r="E37" s="338">
        <v>0.9583333333333334</v>
      </c>
      <c r="F37" s="96" t="s">
        <v>16</v>
      </c>
      <c r="G37" s="339">
        <f t="shared" si="2"/>
        <v>0</v>
      </c>
      <c r="H37" s="308" t="s">
        <v>13</v>
      </c>
      <c r="I37" s="309">
        <f t="shared" si="1"/>
        <v>0.21155261221486388</v>
      </c>
      <c r="J37" s="315"/>
    </row>
    <row r="38" spans="1:10" ht="12.75">
      <c r="A38" s="304">
        <v>34</v>
      </c>
      <c r="B38" s="304">
        <v>5</v>
      </c>
      <c r="C38" s="337" t="s">
        <v>86</v>
      </c>
      <c r="D38" s="96">
        <v>1988</v>
      </c>
      <c r="E38" s="338">
        <v>0.967361111111111</v>
      </c>
      <c r="F38" s="96" t="s">
        <v>45</v>
      </c>
      <c r="G38" s="339">
        <f t="shared" si="2"/>
        <v>6</v>
      </c>
      <c r="H38" s="308"/>
      <c r="I38" s="309">
        <f t="shared" si="1"/>
        <v>0.2135454991415256</v>
      </c>
      <c r="J38" s="315" t="s">
        <v>247</v>
      </c>
    </row>
    <row r="39" spans="1:10" ht="12.75">
      <c r="A39" s="304">
        <v>35</v>
      </c>
      <c r="B39" s="304">
        <v>3</v>
      </c>
      <c r="C39" s="340" t="s">
        <v>52</v>
      </c>
      <c r="D39" s="96">
        <v>1949</v>
      </c>
      <c r="E39" s="338">
        <v>0.9736111111111111</v>
      </c>
      <c r="F39" s="96" t="s">
        <v>40</v>
      </c>
      <c r="G39" s="339">
        <f t="shared" si="2"/>
        <v>8</v>
      </c>
      <c r="H39" s="308" t="s">
        <v>38</v>
      </c>
      <c r="I39" s="309">
        <f t="shared" si="1"/>
        <v>0.21492519009075298</v>
      </c>
      <c r="J39" s="304"/>
    </row>
    <row r="40" spans="1:10" ht="12.75">
      <c r="A40" s="304">
        <v>36</v>
      </c>
      <c r="B40" s="304">
        <v>4</v>
      </c>
      <c r="C40" s="337" t="s">
        <v>88</v>
      </c>
      <c r="D40" s="96">
        <v>1952</v>
      </c>
      <c r="E40" s="338">
        <v>0.9902777777777777</v>
      </c>
      <c r="F40" s="96" t="s">
        <v>40</v>
      </c>
      <c r="G40" s="339">
        <f t="shared" si="2"/>
        <v>7</v>
      </c>
      <c r="H40" s="313" t="s">
        <v>38</v>
      </c>
      <c r="I40" s="309">
        <f t="shared" si="1"/>
        <v>0.21860436595535931</v>
      </c>
      <c r="J40" s="304"/>
    </row>
    <row r="41" spans="1:10" ht="12.75">
      <c r="A41" s="304">
        <v>37</v>
      </c>
      <c r="B41" s="304">
        <v>5</v>
      </c>
      <c r="C41" s="337" t="s">
        <v>94</v>
      </c>
      <c r="D41" s="96">
        <v>1956</v>
      </c>
      <c r="E41" s="338">
        <v>0.9916666666666667</v>
      </c>
      <c r="F41" s="96" t="s">
        <v>40</v>
      </c>
      <c r="G41" s="339">
        <f t="shared" si="2"/>
        <v>6</v>
      </c>
      <c r="H41" s="313"/>
      <c r="I41" s="309">
        <f t="shared" si="1"/>
        <v>0.21891096394407653</v>
      </c>
      <c r="J41" s="304"/>
    </row>
    <row r="42" spans="1:10" ht="12.75">
      <c r="A42" s="304">
        <v>38</v>
      </c>
      <c r="B42" s="304">
        <v>1</v>
      </c>
      <c r="C42" s="337" t="s">
        <v>91</v>
      </c>
      <c r="D42" s="96">
        <v>1963</v>
      </c>
      <c r="E42" s="338">
        <v>0.9916666666666667</v>
      </c>
      <c r="F42" s="96" t="s">
        <v>90</v>
      </c>
      <c r="G42" s="339">
        <f t="shared" si="2"/>
        <v>10</v>
      </c>
      <c r="H42" s="313" t="s">
        <v>92</v>
      </c>
      <c r="I42" s="309">
        <f t="shared" si="1"/>
        <v>0.21891096394407653</v>
      </c>
      <c r="J42" s="304"/>
    </row>
    <row r="43" spans="1:10" ht="12.75">
      <c r="A43" s="304">
        <v>39</v>
      </c>
      <c r="B43" s="304">
        <v>4</v>
      </c>
      <c r="C43" s="337" t="s">
        <v>103</v>
      </c>
      <c r="D43" s="96">
        <v>1997</v>
      </c>
      <c r="E43" s="342" t="s">
        <v>102</v>
      </c>
      <c r="F43" s="96" t="s">
        <v>8</v>
      </c>
      <c r="G43" s="339">
        <f t="shared" si="2"/>
        <v>7</v>
      </c>
      <c r="H43" s="308" t="s">
        <v>38</v>
      </c>
      <c r="I43" s="309">
        <f t="shared" si="1"/>
        <v>0.22243684081432427</v>
      </c>
      <c r="J43" s="304"/>
    </row>
    <row r="44" spans="1:10" ht="12.75">
      <c r="A44" s="304">
        <v>40</v>
      </c>
      <c r="B44" s="304">
        <v>6</v>
      </c>
      <c r="C44" s="337" t="s">
        <v>72</v>
      </c>
      <c r="D44" s="96">
        <v>1986</v>
      </c>
      <c r="E44" s="342" t="s">
        <v>205</v>
      </c>
      <c r="F44" s="96" t="s">
        <v>45</v>
      </c>
      <c r="G44" s="339">
        <f t="shared" si="2"/>
        <v>5</v>
      </c>
      <c r="H44" s="308" t="s">
        <v>73</v>
      </c>
      <c r="I44" s="309">
        <f t="shared" si="1"/>
        <v>0.224429727740986</v>
      </c>
      <c r="J44" s="304"/>
    </row>
    <row r="45" spans="1:10" ht="12.75">
      <c r="A45" s="304">
        <v>41</v>
      </c>
      <c r="B45" s="304">
        <v>6</v>
      </c>
      <c r="C45" s="340" t="s">
        <v>109</v>
      </c>
      <c r="D45" s="96">
        <v>1953</v>
      </c>
      <c r="E45" s="342" t="s">
        <v>108</v>
      </c>
      <c r="F45" s="96" t="s">
        <v>40</v>
      </c>
      <c r="G45" s="339">
        <f t="shared" si="2"/>
        <v>5</v>
      </c>
      <c r="H45" s="308" t="s">
        <v>110</v>
      </c>
      <c r="I45" s="309">
        <f t="shared" si="1"/>
        <v>0.22703581064508216</v>
      </c>
      <c r="J45" s="304"/>
    </row>
    <row r="46" spans="1:10" ht="12.75">
      <c r="A46" s="304">
        <v>42</v>
      </c>
      <c r="B46" s="304">
        <v>7</v>
      </c>
      <c r="C46" s="340" t="s">
        <v>116</v>
      </c>
      <c r="D46" s="96">
        <v>1958</v>
      </c>
      <c r="E46" s="342" t="s">
        <v>197</v>
      </c>
      <c r="F46" s="96" t="s">
        <v>40</v>
      </c>
      <c r="G46" s="339">
        <f t="shared" si="2"/>
        <v>4</v>
      </c>
      <c r="H46" s="308"/>
      <c r="I46" s="309">
        <f t="shared" si="1"/>
        <v>0.23439416237429483</v>
      </c>
      <c r="J46" s="304"/>
    </row>
    <row r="47" spans="1:10" ht="12.75">
      <c r="A47" s="304">
        <v>43</v>
      </c>
      <c r="B47" s="304">
        <v>2</v>
      </c>
      <c r="C47" s="337" t="s">
        <v>119</v>
      </c>
      <c r="D47" s="96">
        <v>1954</v>
      </c>
      <c r="E47" s="342" t="s">
        <v>118</v>
      </c>
      <c r="F47" s="96" t="s">
        <v>90</v>
      </c>
      <c r="G47" s="339">
        <f t="shared" si="2"/>
        <v>9</v>
      </c>
      <c r="H47" s="313" t="s">
        <v>24</v>
      </c>
      <c r="I47" s="309">
        <f t="shared" si="1"/>
        <v>0.23500735835172923</v>
      </c>
      <c r="J47" s="304" t="s">
        <v>243</v>
      </c>
    </row>
    <row r="48" spans="1:10" ht="12.75">
      <c r="A48" s="304">
        <v>44</v>
      </c>
      <c r="B48" s="304">
        <v>3</v>
      </c>
      <c r="C48" s="337" t="s">
        <v>125</v>
      </c>
      <c r="D48" s="96">
        <v>1948</v>
      </c>
      <c r="E48" s="342" t="s">
        <v>222</v>
      </c>
      <c r="F48" s="96" t="s">
        <v>90</v>
      </c>
      <c r="G48" s="339">
        <f t="shared" si="2"/>
        <v>8</v>
      </c>
      <c r="H48" s="308" t="s">
        <v>24</v>
      </c>
      <c r="I48" s="309">
        <f t="shared" si="1"/>
        <v>0.27609148883983314</v>
      </c>
      <c r="J48" s="304"/>
    </row>
    <row r="49" spans="1:10" ht="12.75">
      <c r="A49" s="316">
        <v>45</v>
      </c>
      <c r="B49" s="316">
        <v>4</v>
      </c>
      <c r="C49" s="343" t="s">
        <v>134</v>
      </c>
      <c r="D49" s="107">
        <v>1972</v>
      </c>
      <c r="E49" s="344" t="s">
        <v>133</v>
      </c>
      <c r="F49" s="107" t="s">
        <v>90</v>
      </c>
      <c r="G49" s="345">
        <f t="shared" si="2"/>
        <v>7</v>
      </c>
      <c r="H49" s="320" t="s">
        <v>24</v>
      </c>
      <c r="I49" s="321">
        <f t="shared" si="1"/>
        <v>0.27915746872700514</v>
      </c>
      <c r="J49" s="316"/>
    </row>
    <row r="50" spans="1:10" ht="12.75">
      <c r="A50" s="323"/>
      <c r="B50" s="323"/>
      <c r="C50" s="323"/>
      <c r="D50" s="323"/>
      <c r="E50" s="323"/>
      <c r="F50" s="323"/>
      <c r="G50" s="323"/>
      <c r="H50" s="323"/>
      <c r="I50" s="323"/>
      <c r="J50" s="323"/>
    </row>
    <row r="51" spans="1:10" ht="12.75">
      <c r="A51" s="323"/>
      <c r="B51" s="323"/>
      <c r="C51" s="323"/>
      <c r="D51" s="323"/>
      <c r="E51" s="323"/>
      <c r="F51" s="323"/>
      <c r="G51" s="323"/>
      <c r="H51" s="323"/>
      <c r="I51" s="323"/>
      <c r="J51" s="323"/>
    </row>
    <row r="52" spans="1:10" ht="12.75">
      <c r="A52" s="323"/>
      <c r="B52" s="323"/>
      <c r="C52" s="323"/>
      <c r="D52" s="323"/>
      <c r="E52" s="323"/>
      <c r="F52" s="323"/>
      <c r="G52" s="323"/>
      <c r="H52" s="323"/>
      <c r="I52" s="323"/>
      <c r="J52" s="323"/>
    </row>
  </sheetData>
  <sheetProtection/>
  <autoFilter ref="A4:J49"/>
  <mergeCells count="4">
    <mergeCell ref="A1:H1"/>
    <mergeCell ref="I1:J3"/>
    <mergeCell ref="A2:H2"/>
    <mergeCell ref="A3:H3"/>
  </mergeCells>
  <printOptions/>
  <pageMargins left="0.7000000000000001" right="0.7000000000000001" top="0.7875" bottom="0.7875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6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3.375" style="297" customWidth="1"/>
    <col min="2" max="2" width="2.875" style="298" customWidth="1"/>
    <col min="3" max="3" width="17.625" style="297" customWidth="1"/>
    <col min="4" max="4" width="4.375" style="298" customWidth="1"/>
    <col min="5" max="5" width="7.75390625" style="299" customWidth="1"/>
    <col min="6" max="6" width="3.375" style="298" customWidth="1"/>
    <col min="7" max="7" width="3.625" style="299" customWidth="1"/>
    <col min="8" max="8" width="16.75390625" style="300" customWidth="1"/>
    <col min="9" max="9" width="5.25390625" style="297" customWidth="1"/>
    <col min="10" max="10" width="9.00390625" style="297" customWidth="1"/>
    <col min="11" max="18" width="2.75390625" style="323" customWidth="1"/>
    <col min="19" max="16384" width="9.125" style="323" customWidth="1"/>
  </cols>
  <sheetData>
    <row r="1" spans="1:18" s="346" customFormat="1" ht="15.75" customHeight="1">
      <c r="A1" s="677" t="s">
        <v>234</v>
      </c>
      <c r="B1" s="677"/>
      <c r="C1" s="677"/>
      <c r="D1" s="677"/>
      <c r="E1" s="677"/>
      <c r="F1" s="677"/>
      <c r="G1" s="677"/>
      <c r="H1" s="677"/>
      <c r="I1" s="681" t="s">
        <v>248</v>
      </c>
      <c r="J1" s="681"/>
      <c r="K1" s="682" t="s">
        <v>229</v>
      </c>
      <c r="L1" s="682"/>
      <c r="M1" s="682"/>
      <c r="N1" s="682"/>
      <c r="O1" s="682"/>
      <c r="P1" s="683" t="s">
        <v>230</v>
      </c>
      <c r="Q1" s="683"/>
      <c r="R1" s="684" t="s">
        <v>249</v>
      </c>
    </row>
    <row r="2" spans="1:18" s="346" customFormat="1" ht="28.5" customHeight="1">
      <c r="A2" s="679" t="s">
        <v>250</v>
      </c>
      <c r="B2" s="679"/>
      <c r="C2" s="679"/>
      <c r="D2" s="679"/>
      <c r="E2" s="679"/>
      <c r="F2" s="679"/>
      <c r="G2" s="679"/>
      <c r="H2" s="679"/>
      <c r="I2" s="681"/>
      <c r="J2" s="681"/>
      <c r="K2" s="685" t="s">
        <v>251</v>
      </c>
      <c r="L2" s="685" t="s">
        <v>252</v>
      </c>
      <c r="M2" s="685" t="s">
        <v>253</v>
      </c>
      <c r="N2" s="685" t="s">
        <v>254</v>
      </c>
      <c r="O2" s="685" t="s">
        <v>255</v>
      </c>
      <c r="P2" s="686" t="s">
        <v>256</v>
      </c>
      <c r="Q2" s="685" t="s">
        <v>257</v>
      </c>
      <c r="R2" s="684"/>
    </row>
    <row r="3" spans="1:18" ht="18" customHeight="1">
      <c r="A3" s="680" t="s">
        <v>236</v>
      </c>
      <c r="B3" s="680"/>
      <c r="C3" s="680"/>
      <c r="D3" s="680"/>
      <c r="E3" s="680"/>
      <c r="F3" s="680"/>
      <c r="G3" s="680"/>
      <c r="H3" s="680"/>
      <c r="I3" s="681"/>
      <c r="J3" s="681"/>
      <c r="K3" s="685"/>
      <c r="L3" s="685"/>
      <c r="M3" s="685"/>
      <c r="N3" s="685"/>
      <c r="O3" s="685"/>
      <c r="P3" s="686"/>
      <c r="Q3" s="685"/>
      <c r="R3" s="684"/>
    </row>
    <row r="4" spans="1:18" ht="12.75">
      <c r="A4" s="347" t="s">
        <v>237</v>
      </c>
      <c r="B4" s="324" t="s">
        <v>3</v>
      </c>
      <c r="C4" s="325" t="s">
        <v>5</v>
      </c>
      <c r="D4" s="324" t="s">
        <v>238</v>
      </c>
      <c r="E4" s="326" t="s">
        <v>4</v>
      </c>
      <c r="F4" s="327" t="s">
        <v>2</v>
      </c>
      <c r="G4" s="328" t="s">
        <v>239</v>
      </c>
      <c r="H4" s="325" t="s">
        <v>240</v>
      </c>
      <c r="I4" s="324" t="s">
        <v>241</v>
      </c>
      <c r="J4" s="348" t="s">
        <v>242</v>
      </c>
      <c r="K4" s="349" t="s">
        <v>8</v>
      </c>
      <c r="L4" s="349" t="s">
        <v>11</v>
      </c>
      <c r="M4" s="349" t="s">
        <v>16</v>
      </c>
      <c r="N4" s="349" t="s">
        <v>40</v>
      </c>
      <c r="O4" s="349" t="s">
        <v>32</v>
      </c>
      <c r="P4" s="350" t="s">
        <v>45</v>
      </c>
      <c r="Q4" s="349" t="s">
        <v>90</v>
      </c>
      <c r="R4" s="351" t="s">
        <v>69</v>
      </c>
    </row>
    <row r="5" spans="1:18" ht="12" customHeight="1">
      <c r="A5" s="352">
        <v>1</v>
      </c>
      <c r="B5" s="352">
        <v>1</v>
      </c>
      <c r="C5" s="353" t="s">
        <v>14</v>
      </c>
      <c r="D5" s="68">
        <v>1991</v>
      </c>
      <c r="E5" s="354">
        <v>0.638888888888889</v>
      </c>
      <c r="F5" s="355" t="s">
        <v>8</v>
      </c>
      <c r="G5" s="356">
        <f aca="true" t="shared" si="0" ref="G5:G40">SUM(11-B5)</f>
        <v>10</v>
      </c>
      <c r="H5" s="357" t="s">
        <v>15</v>
      </c>
      <c r="I5" s="336">
        <f aca="true" t="shared" si="1" ref="I5:I43">SUM(E5)/4.53</f>
        <v>0.14103507480990926</v>
      </c>
      <c r="J5" s="358" t="s">
        <v>258</v>
      </c>
      <c r="K5" s="359">
        <v>1</v>
      </c>
      <c r="L5" s="360"/>
      <c r="M5" s="361"/>
      <c r="N5" s="361"/>
      <c r="O5" s="362"/>
      <c r="P5" s="363"/>
      <c r="Q5" s="361"/>
      <c r="R5" s="361"/>
    </row>
    <row r="6" spans="1:18" ht="12" customHeight="1">
      <c r="A6" s="364">
        <v>2</v>
      </c>
      <c r="B6" s="364">
        <v>2</v>
      </c>
      <c r="C6" s="99" t="s">
        <v>18</v>
      </c>
      <c r="D6" s="96">
        <v>1991</v>
      </c>
      <c r="E6" s="365">
        <v>0.6506944444444445</v>
      </c>
      <c r="F6" s="156" t="s">
        <v>8</v>
      </c>
      <c r="G6" s="366">
        <f t="shared" si="0"/>
        <v>9</v>
      </c>
      <c r="H6" s="97" t="s">
        <v>15</v>
      </c>
      <c r="I6" s="336">
        <f t="shared" si="1"/>
        <v>0.1436411577140054</v>
      </c>
      <c r="J6" s="367" t="s">
        <v>244</v>
      </c>
      <c r="K6" s="368">
        <v>2</v>
      </c>
      <c r="L6" s="369"/>
      <c r="M6" s="369"/>
      <c r="N6" s="369"/>
      <c r="O6" s="370"/>
      <c r="P6" s="371"/>
      <c r="Q6" s="369"/>
      <c r="R6" s="369"/>
    </row>
    <row r="7" spans="1:18" ht="12" customHeight="1">
      <c r="A7" s="364">
        <v>3</v>
      </c>
      <c r="B7" s="364">
        <v>3</v>
      </c>
      <c r="C7" s="372" t="s">
        <v>25</v>
      </c>
      <c r="D7" s="85">
        <v>1992</v>
      </c>
      <c r="E7" s="365">
        <v>0.6756944444444444</v>
      </c>
      <c r="F7" s="156" t="s">
        <v>8</v>
      </c>
      <c r="G7" s="366">
        <f t="shared" si="0"/>
        <v>8</v>
      </c>
      <c r="H7" s="373" t="s">
        <v>15</v>
      </c>
      <c r="I7" s="309">
        <f t="shared" si="1"/>
        <v>0.14915992151091487</v>
      </c>
      <c r="J7" s="367"/>
      <c r="K7" s="368">
        <v>3</v>
      </c>
      <c r="L7" s="374"/>
      <c r="M7" s="369"/>
      <c r="N7" s="369"/>
      <c r="O7" s="370"/>
      <c r="P7" s="371"/>
      <c r="Q7" s="369"/>
      <c r="R7" s="369"/>
    </row>
    <row r="8" spans="1:19" ht="12" customHeight="1">
      <c r="A8" s="364">
        <v>4</v>
      </c>
      <c r="B8" s="364">
        <v>1</v>
      </c>
      <c r="C8" s="166" t="s">
        <v>21</v>
      </c>
      <c r="D8" s="96">
        <v>1970</v>
      </c>
      <c r="E8" s="365">
        <v>0.686111111111111</v>
      </c>
      <c r="F8" s="156" t="s">
        <v>11</v>
      </c>
      <c r="G8" s="366">
        <f t="shared" si="0"/>
        <v>10</v>
      </c>
      <c r="H8" s="373" t="s">
        <v>22</v>
      </c>
      <c r="I8" s="309">
        <f t="shared" si="1"/>
        <v>0.15145940642629382</v>
      </c>
      <c r="J8" s="367"/>
      <c r="K8" s="368"/>
      <c r="L8" s="369">
        <v>1</v>
      </c>
      <c r="M8" s="374"/>
      <c r="N8" s="374"/>
      <c r="O8" s="375"/>
      <c r="P8" s="376"/>
      <c r="Q8" s="374"/>
      <c r="R8" s="374"/>
      <c r="S8" s="377"/>
    </row>
    <row r="9" spans="1:18" ht="12" customHeight="1">
      <c r="A9" s="364">
        <v>5</v>
      </c>
      <c r="B9" s="364">
        <v>1</v>
      </c>
      <c r="C9" s="166" t="s">
        <v>31</v>
      </c>
      <c r="D9" s="96">
        <v>1963</v>
      </c>
      <c r="E9" s="365">
        <v>0.6909722222222222</v>
      </c>
      <c r="F9" s="156" t="s">
        <v>16</v>
      </c>
      <c r="G9" s="366">
        <f t="shared" si="0"/>
        <v>10</v>
      </c>
      <c r="H9" s="373" t="s">
        <v>22</v>
      </c>
      <c r="I9" s="309">
        <f t="shared" si="1"/>
        <v>0.15253249938680402</v>
      </c>
      <c r="J9" s="367"/>
      <c r="K9" s="378"/>
      <c r="L9" s="374"/>
      <c r="M9" s="369">
        <v>1</v>
      </c>
      <c r="N9" s="369"/>
      <c r="O9" s="370"/>
      <c r="P9" s="371"/>
      <c r="Q9" s="369"/>
      <c r="R9" s="369"/>
    </row>
    <row r="10" spans="1:18" ht="12" customHeight="1">
      <c r="A10" s="364">
        <v>6</v>
      </c>
      <c r="B10" s="364">
        <v>2</v>
      </c>
      <c r="C10" s="372" t="s">
        <v>259</v>
      </c>
      <c r="D10" s="85">
        <v>1962</v>
      </c>
      <c r="E10" s="365">
        <v>0.6965277777777777</v>
      </c>
      <c r="F10" s="156" t="s">
        <v>16</v>
      </c>
      <c r="G10" s="366">
        <f t="shared" si="0"/>
        <v>9</v>
      </c>
      <c r="H10" s="379" t="s">
        <v>35</v>
      </c>
      <c r="I10" s="309">
        <f t="shared" si="1"/>
        <v>0.15375889134167278</v>
      </c>
      <c r="J10" s="367"/>
      <c r="K10" s="368"/>
      <c r="L10" s="369"/>
      <c r="M10" s="374">
        <v>2</v>
      </c>
      <c r="N10" s="374"/>
      <c r="O10" s="375"/>
      <c r="P10" s="376"/>
      <c r="Q10" s="374"/>
      <c r="R10" s="374"/>
    </row>
    <row r="11" spans="1:18" ht="12" customHeight="1">
      <c r="A11" s="364">
        <v>7</v>
      </c>
      <c r="B11" s="364">
        <v>1</v>
      </c>
      <c r="C11" s="261" t="s">
        <v>41</v>
      </c>
      <c r="D11" s="96">
        <v>1955</v>
      </c>
      <c r="E11" s="365">
        <v>0.7111111111111111</v>
      </c>
      <c r="F11" s="156" t="s">
        <v>40</v>
      </c>
      <c r="G11" s="366">
        <f t="shared" si="0"/>
        <v>10</v>
      </c>
      <c r="H11" s="373" t="s">
        <v>42</v>
      </c>
      <c r="I11" s="309">
        <f t="shared" si="1"/>
        <v>0.15697817022320334</v>
      </c>
      <c r="J11" s="367" t="s">
        <v>244</v>
      </c>
      <c r="K11" s="368"/>
      <c r="L11" s="369"/>
      <c r="M11" s="369"/>
      <c r="N11" s="369">
        <v>1</v>
      </c>
      <c r="O11" s="370"/>
      <c r="P11" s="371"/>
      <c r="Q11" s="369"/>
      <c r="R11" s="369"/>
    </row>
    <row r="12" spans="1:18" ht="12" customHeight="1">
      <c r="A12" s="364">
        <v>8</v>
      </c>
      <c r="B12" s="364">
        <v>4</v>
      </c>
      <c r="C12" s="166" t="s">
        <v>44</v>
      </c>
      <c r="D12" s="96">
        <v>1990</v>
      </c>
      <c r="E12" s="365">
        <v>0.7298611111111111</v>
      </c>
      <c r="F12" s="156" t="s">
        <v>8</v>
      </c>
      <c r="G12" s="366">
        <f t="shared" si="0"/>
        <v>7</v>
      </c>
      <c r="H12" s="373" t="s">
        <v>22</v>
      </c>
      <c r="I12" s="309">
        <f t="shared" si="1"/>
        <v>0.16111724307088543</v>
      </c>
      <c r="J12" s="367"/>
      <c r="K12" s="368">
        <v>4</v>
      </c>
      <c r="L12" s="374"/>
      <c r="M12" s="369"/>
      <c r="N12" s="369"/>
      <c r="O12" s="370"/>
      <c r="P12" s="371"/>
      <c r="Q12" s="369"/>
      <c r="R12" s="369"/>
    </row>
    <row r="13" spans="1:19" ht="12" customHeight="1">
      <c r="A13" s="364">
        <v>9</v>
      </c>
      <c r="B13" s="364">
        <v>5</v>
      </c>
      <c r="C13" s="99" t="s">
        <v>55</v>
      </c>
      <c r="D13" s="96">
        <v>1992</v>
      </c>
      <c r="E13" s="365">
        <v>0.73125</v>
      </c>
      <c r="F13" s="156" t="s">
        <v>8</v>
      </c>
      <c r="G13" s="366">
        <f t="shared" si="0"/>
        <v>6</v>
      </c>
      <c r="H13" s="373" t="s">
        <v>15</v>
      </c>
      <c r="I13" s="309">
        <f t="shared" si="1"/>
        <v>0.16142384105960264</v>
      </c>
      <c r="J13" s="367"/>
      <c r="K13" s="368">
        <v>5</v>
      </c>
      <c r="L13" s="369"/>
      <c r="M13" s="374"/>
      <c r="N13" s="374"/>
      <c r="O13" s="375"/>
      <c r="P13" s="376"/>
      <c r="Q13" s="374"/>
      <c r="R13" s="374"/>
      <c r="S13" s="377"/>
    </row>
    <row r="14" spans="1:18" ht="12" customHeight="1">
      <c r="A14" s="364">
        <v>10</v>
      </c>
      <c r="B14" s="364">
        <v>3</v>
      </c>
      <c r="C14" s="166" t="s">
        <v>37</v>
      </c>
      <c r="D14" s="96">
        <v>1964</v>
      </c>
      <c r="E14" s="365">
        <v>0.7458333333333332</v>
      </c>
      <c r="F14" s="156" t="s">
        <v>16</v>
      </c>
      <c r="G14" s="366">
        <f t="shared" si="0"/>
        <v>8</v>
      </c>
      <c r="H14" s="373" t="s">
        <v>38</v>
      </c>
      <c r="I14" s="309">
        <f t="shared" si="1"/>
        <v>0.16464311994113315</v>
      </c>
      <c r="J14" s="367"/>
      <c r="K14" s="368"/>
      <c r="L14" s="369"/>
      <c r="M14" s="369">
        <v>3</v>
      </c>
      <c r="N14" s="369"/>
      <c r="O14" s="370"/>
      <c r="P14" s="371"/>
      <c r="Q14" s="369"/>
      <c r="R14" s="369"/>
    </row>
    <row r="15" spans="1:18" ht="12" customHeight="1">
      <c r="A15" s="364">
        <v>11</v>
      </c>
      <c r="B15" s="364">
        <v>2</v>
      </c>
      <c r="C15" s="166" t="s">
        <v>27</v>
      </c>
      <c r="D15" s="96">
        <v>1969</v>
      </c>
      <c r="E15" s="365">
        <v>0.7618055555555556</v>
      </c>
      <c r="F15" s="156" t="s">
        <v>11</v>
      </c>
      <c r="G15" s="366">
        <f t="shared" si="0"/>
        <v>9</v>
      </c>
      <c r="H15" s="373" t="s">
        <v>28</v>
      </c>
      <c r="I15" s="309">
        <f t="shared" si="1"/>
        <v>0.16816899681138092</v>
      </c>
      <c r="J15" s="367"/>
      <c r="K15" s="368"/>
      <c r="L15" s="369">
        <v>2</v>
      </c>
      <c r="M15" s="369"/>
      <c r="N15" s="369"/>
      <c r="O15" s="370"/>
      <c r="P15" s="371"/>
      <c r="Q15" s="369"/>
      <c r="R15" s="369"/>
    </row>
    <row r="16" spans="1:18" ht="12" customHeight="1">
      <c r="A16" s="364">
        <v>12</v>
      </c>
      <c r="B16" s="364">
        <v>6</v>
      </c>
      <c r="C16" s="99" t="s">
        <v>78</v>
      </c>
      <c r="D16" s="96">
        <v>1992</v>
      </c>
      <c r="E16" s="365">
        <v>0.7708333333333334</v>
      </c>
      <c r="F16" s="156" t="s">
        <v>8</v>
      </c>
      <c r="G16" s="366">
        <f t="shared" si="0"/>
        <v>5</v>
      </c>
      <c r="H16" s="373" t="s">
        <v>15</v>
      </c>
      <c r="I16" s="309">
        <f t="shared" si="1"/>
        <v>0.17016188373804267</v>
      </c>
      <c r="J16" s="367"/>
      <c r="K16" s="368">
        <v>6</v>
      </c>
      <c r="L16" s="374"/>
      <c r="M16" s="369"/>
      <c r="N16" s="369"/>
      <c r="O16" s="370"/>
      <c r="P16" s="371"/>
      <c r="Q16" s="369"/>
      <c r="R16" s="369"/>
    </row>
    <row r="17" spans="1:18" ht="12" customHeight="1">
      <c r="A17" s="364">
        <v>13</v>
      </c>
      <c r="B17" s="364">
        <v>3</v>
      </c>
      <c r="C17" s="166" t="s">
        <v>85</v>
      </c>
      <c r="D17" s="96">
        <v>1973</v>
      </c>
      <c r="E17" s="365">
        <v>0.7875</v>
      </c>
      <c r="F17" s="156" t="s">
        <v>11</v>
      </c>
      <c r="G17" s="366">
        <f t="shared" si="0"/>
        <v>8</v>
      </c>
      <c r="H17" s="373" t="s">
        <v>22</v>
      </c>
      <c r="I17" s="309">
        <f t="shared" si="1"/>
        <v>0.17384105960264898</v>
      </c>
      <c r="J17" s="367" t="s">
        <v>244</v>
      </c>
      <c r="K17" s="380"/>
      <c r="L17" s="374">
        <v>3</v>
      </c>
      <c r="M17" s="374"/>
      <c r="N17" s="374"/>
      <c r="O17" s="375"/>
      <c r="P17" s="376"/>
      <c r="Q17" s="374"/>
      <c r="R17" s="374"/>
    </row>
    <row r="18" spans="1:18" ht="12" customHeight="1">
      <c r="A18" s="364">
        <v>14</v>
      </c>
      <c r="B18" s="364">
        <v>4</v>
      </c>
      <c r="C18" s="166" t="s">
        <v>87</v>
      </c>
      <c r="D18" s="96">
        <v>1973</v>
      </c>
      <c r="E18" s="365">
        <v>0.7916666666666666</v>
      </c>
      <c r="F18" s="156" t="s">
        <v>11</v>
      </c>
      <c r="G18" s="366">
        <f t="shared" si="0"/>
        <v>7</v>
      </c>
      <c r="H18" s="373" t="s">
        <v>58</v>
      </c>
      <c r="I18" s="309">
        <f t="shared" si="1"/>
        <v>0.17476085356880058</v>
      </c>
      <c r="J18" s="367"/>
      <c r="K18" s="378"/>
      <c r="L18" s="374">
        <v>4</v>
      </c>
      <c r="M18" s="374"/>
      <c r="N18" s="374"/>
      <c r="O18" s="375"/>
      <c r="P18" s="376"/>
      <c r="Q18" s="374"/>
      <c r="R18" s="374"/>
    </row>
    <row r="19" spans="1:18" ht="12" customHeight="1">
      <c r="A19" s="364">
        <v>15</v>
      </c>
      <c r="B19" s="364">
        <v>4</v>
      </c>
      <c r="C19" s="372" t="s">
        <v>101</v>
      </c>
      <c r="D19" s="85">
        <v>1964</v>
      </c>
      <c r="E19" s="365">
        <v>0.8055555555555555</v>
      </c>
      <c r="F19" s="156" t="s">
        <v>16</v>
      </c>
      <c r="G19" s="366">
        <f t="shared" si="0"/>
        <v>7</v>
      </c>
      <c r="H19" s="379" t="s">
        <v>24</v>
      </c>
      <c r="I19" s="309">
        <f t="shared" si="1"/>
        <v>0.1778268334559725</v>
      </c>
      <c r="J19" s="367"/>
      <c r="K19" s="380"/>
      <c r="L19" s="374"/>
      <c r="M19" s="374">
        <v>4</v>
      </c>
      <c r="N19" s="374"/>
      <c r="O19" s="375"/>
      <c r="P19" s="376"/>
      <c r="Q19" s="374"/>
      <c r="R19" s="374"/>
    </row>
    <row r="20" spans="1:18" ht="12" customHeight="1">
      <c r="A20" s="364">
        <v>16</v>
      </c>
      <c r="B20" s="364">
        <v>7</v>
      </c>
      <c r="C20" s="166" t="s">
        <v>111</v>
      </c>
      <c r="D20" s="96">
        <v>1992</v>
      </c>
      <c r="E20" s="365">
        <v>0.8104166666666667</v>
      </c>
      <c r="F20" s="156" t="s">
        <v>8</v>
      </c>
      <c r="G20" s="366">
        <f t="shared" si="0"/>
        <v>4</v>
      </c>
      <c r="H20" s="373" t="s">
        <v>15</v>
      </c>
      <c r="I20" s="309">
        <f t="shared" si="1"/>
        <v>0.1788999264164827</v>
      </c>
      <c r="J20" s="367"/>
      <c r="K20" s="380">
        <v>7</v>
      </c>
      <c r="L20" s="374"/>
      <c r="M20" s="374"/>
      <c r="N20" s="374"/>
      <c r="O20" s="375"/>
      <c r="P20" s="376"/>
      <c r="Q20" s="374"/>
      <c r="R20" s="374"/>
    </row>
    <row r="21" spans="1:18" ht="12" customHeight="1">
      <c r="A21" s="364">
        <v>17</v>
      </c>
      <c r="B21" s="364">
        <v>5</v>
      </c>
      <c r="C21" s="381" t="s">
        <v>48</v>
      </c>
      <c r="D21" s="146">
        <v>1968</v>
      </c>
      <c r="E21" s="365">
        <v>0.811111111111111</v>
      </c>
      <c r="F21" s="156" t="s">
        <v>16</v>
      </c>
      <c r="G21" s="366">
        <f t="shared" si="0"/>
        <v>6</v>
      </c>
      <c r="H21" s="373" t="s">
        <v>38</v>
      </c>
      <c r="I21" s="309">
        <f t="shared" si="1"/>
        <v>0.17905322541084126</v>
      </c>
      <c r="J21" s="367"/>
      <c r="K21" s="380"/>
      <c r="L21" s="374"/>
      <c r="M21" s="374">
        <v>5</v>
      </c>
      <c r="N21" s="374"/>
      <c r="O21" s="375"/>
      <c r="P21" s="376"/>
      <c r="Q21" s="374"/>
      <c r="R21" s="374"/>
    </row>
    <row r="22" spans="1:18" ht="12" customHeight="1">
      <c r="A22" s="364">
        <v>18</v>
      </c>
      <c r="B22" s="364">
        <v>5</v>
      </c>
      <c r="C22" s="166" t="s">
        <v>104</v>
      </c>
      <c r="D22" s="96">
        <v>1976</v>
      </c>
      <c r="E22" s="365">
        <v>0.8145833333333333</v>
      </c>
      <c r="F22" s="156" t="s">
        <v>11</v>
      </c>
      <c r="G22" s="366">
        <f t="shared" si="0"/>
        <v>6</v>
      </c>
      <c r="H22" s="373" t="s">
        <v>24</v>
      </c>
      <c r="I22" s="309">
        <f t="shared" si="1"/>
        <v>0.17981972038263427</v>
      </c>
      <c r="J22" s="367"/>
      <c r="K22" s="380"/>
      <c r="L22" s="374">
        <v>5</v>
      </c>
      <c r="M22" s="374"/>
      <c r="N22" s="374"/>
      <c r="O22" s="375"/>
      <c r="P22" s="376"/>
      <c r="Q22" s="374"/>
      <c r="R22" s="374"/>
    </row>
    <row r="23" spans="1:18" ht="12" customHeight="1">
      <c r="A23" s="364">
        <v>19</v>
      </c>
      <c r="B23" s="364">
        <v>6</v>
      </c>
      <c r="C23" s="166" t="s">
        <v>97</v>
      </c>
      <c r="D23" s="96">
        <v>1960</v>
      </c>
      <c r="E23" s="365">
        <v>0.8208333333333333</v>
      </c>
      <c r="F23" s="156" t="s">
        <v>16</v>
      </c>
      <c r="G23" s="366">
        <f t="shared" si="0"/>
        <v>5</v>
      </c>
      <c r="H23" s="373"/>
      <c r="I23" s="309">
        <f t="shared" si="1"/>
        <v>0.18119941133186165</v>
      </c>
      <c r="J23" s="367"/>
      <c r="K23" s="380"/>
      <c r="L23" s="374"/>
      <c r="M23" s="374">
        <v>6</v>
      </c>
      <c r="N23" s="374"/>
      <c r="O23" s="375"/>
      <c r="P23" s="376"/>
      <c r="Q23" s="374"/>
      <c r="R23" s="374"/>
    </row>
    <row r="24" spans="1:18" ht="12" customHeight="1">
      <c r="A24" s="364">
        <v>20</v>
      </c>
      <c r="B24" s="364">
        <v>1</v>
      </c>
      <c r="C24" s="166" t="s">
        <v>117</v>
      </c>
      <c r="D24" s="96">
        <v>1947</v>
      </c>
      <c r="E24" s="365">
        <v>0.8215277777777777</v>
      </c>
      <c r="F24" s="156" t="s">
        <v>32</v>
      </c>
      <c r="G24" s="366">
        <f t="shared" si="0"/>
        <v>10</v>
      </c>
      <c r="H24" s="373" t="s">
        <v>38</v>
      </c>
      <c r="I24" s="309">
        <f t="shared" si="1"/>
        <v>0.18135271032622025</v>
      </c>
      <c r="J24" s="367"/>
      <c r="K24" s="380"/>
      <c r="L24" s="374"/>
      <c r="M24" s="374"/>
      <c r="N24" s="374"/>
      <c r="O24" s="375">
        <v>1</v>
      </c>
      <c r="P24" s="376"/>
      <c r="Q24" s="374"/>
      <c r="R24" s="374"/>
    </row>
    <row r="25" spans="1:18" ht="12" customHeight="1">
      <c r="A25" s="364">
        <v>21</v>
      </c>
      <c r="B25" s="364">
        <v>7</v>
      </c>
      <c r="C25" s="164" t="s">
        <v>107</v>
      </c>
      <c r="D25" s="96">
        <v>1960</v>
      </c>
      <c r="E25" s="365">
        <v>0.8381944444444445</v>
      </c>
      <c r="F25" s="156" t="s">
        <v>16</v>
      </c>
      <c r="G25" s="366">
        <f t="shared" si="0"/>
        <v>4</v>
      </c>
      <c r="H25" s="97" t="s">
        <v>73</v>
      </c>
      <c r="I25" s="309">
        <f t="shared" si="1"/>
        <v>0.18503188619082658</v>
      </c>
      <c r="J25" s="367"/>
      <c r="K25" s="380"/>
      <c r="L25" s="374"/>
      <c r="M25" s="374">
        <v>7</v>
      </c>
      <c r="N25" s="374"/>
      <c r="O25" s="375"/>
      <c r="P25" s="376"/>
      <c r="Q25" s="374"/>
      <c r="R25" s="374"/>
    </row>
    <row r="26" spans="1:18" ht="12" customHeight="1">
      <c r="A26" s="364">
        <v>22</v>
      </c>
      <c r="B26" s="364">
        <v>1</v>
      </c>
      <c r="C26" s="261" t="s">
        <v>126</v>
      </c>
      <c r="D26" s="96">
        <v>1986</v>
      </c>
      <c r="E26" s="365">
        <v>0.8402777777777778</v>
      </c>
      <c r="F26" s="156" t="s">
        <v>45</v>
      </c>
      <c r="G26" s="366">
        <f t="shared" si="0"/>
        <v>10</v>
      </c>
      <c r="H26" s="373" t="s">
        <v>24</v>
      </c>
      <c r="I26" s="309">
        <f t="shared" si="1"/>
        <v>0.18549178317390236</v>
      </c>
      <c r="J26" s="367"/>
      <c r="K26" s="380"/>
      <c r="L26" s="374"/>
      <c r="M26" s="374"/>
      <c r="N26" s="374"/>
      <c r="O26" s="375"/>
      <c r="P26" s="376">
        <v>1</v>
      </c>
      <c r="Q26" s="374"/>
      <c r="R26" s="374"/>
    </row>
    <row r="27" spans="1:18" ht="12" customHeight="1">
      <c r="A27" s="364">
        <v>23</v>
      </c>
      <c r="B27" s="364">
        <v>2</v>
      </c>
      <c r="C27" s="261" t="s">
        <v>93</v>
      </c>
      <c r="D27" s="96">
        <v>1949</v>
      </c>
      <c r="E27" s="365">
        <v>0.845138888888889</v>
      </c>
      <c r="F27" s="156" t="s">
        <v>40</v>
      </c>
      <c r="G27" s="366">
        <f t="shared" si="0"/>
        <v>9</v>
      </c>
      <c r="H27" s="373" t="s">
        <v>38</v>
      </c>
      <c r="I27" s="309">
        <f t="shared" si="1"/>
        <v>0.18656487613441258</v>
      </c>
      <c r="J27" s="367"/>
      <c r="K27" s="378"/>
      <c r="L27" s="374"/>
      <c r="M27" s="374"/>
      <c r="N27" s="374">
        <v>2</v>
      </c>
      <c r="O27" s="375"/>
      <c r="P27" s="376"/>
      <c r="Q27" s="374"/>
      <c r="R27" s="374"/>
    </row>
    <row r="28" spans="1:18" ht="12" customHeight="1">
      <c r="A28" s="364">
        <v>24</v>
      </c>
      <c r="B28" s="364">
        <v>6</v>
      </c>
      <c r="C28" s="166" t="s">
        <v>129</v>
      </c>
      <c r="D28" s="96">
        <v>1971</v>
      </c>
      <c r="E28" s="365">
        <v>0.8465277777777778</v>
      </c>
      <c r="F28" s="156" t="s">
        <v>11</v>
      </c>
      <c r="G28" s="366">
        <f t="shared" si="0"/>
        <v>5</v>
      </c>
      <c r="H28" s="373"/>
      <c r="I28" s="309">
        <f t="shared" si="1"/>
        <v>0.18687147412312974</v>
      </c>
      <c r="J28" s="367"/>
      <c r="K28" s="380"/>
      <c r="L28" s="374">
        <v>6</v>
      </c>
      <c r="M28" s="374"/>
      <c r="N28" s="374"/>
      <c r="O28" s="375"/>
      <c r="P28" s="376"/>
      <c r="Q28" s="374"/>
      <c r="R28" s="374"/>
    </row>
    <row r="29" spans="1:18" ht="12" customHeight="1">
      <c r="A29" s="364">
        <v>25</v>
      </c>
      <c r="B29" s="364">
        <v>8</v>
      </c>
      <c r="C29" s="372" t="s">
        <v>139</v>
      </c>
      <c r="D29" s="85">
        <v>1967</v>
      </c>
      <c r="E29" s="365">
        <v>0.8569444444444444</v>
      </c>
      <c r="F29" s="156" t="s">
        <v>16</v>
      </c>
      <c r="G29" s="366">
        <f t="shared" si="0"/>
        <v>3</v>
      </c>
      <c r="H29" s="379" t="s">
        <v>24</v>
      </c>
      <c r="I29" s="309">
        <f t="shared" si="1"/>
        <v>0.1891709590385087</v>
      </c>
      <c r="J29" s="367"/>
      <c r="K29" s="380"/>
      <c r="L29" s="374"/>
      <c r="M29" s="374">
        <v>8</v>
      </c>
      <c r="N29" s="374"/>
      <c r="O29" s="375"/>
      <c r="P29" s="376"/>
      <c r="Q29" s="374"/>
      <c r="R29" s="374"/>
    </row>
    <row r="30" spans="1:18" ht="12" customHeight="1">
      <c r="A30" s="364">
        <v>26</v>
      </c>
      <c r="B30" s="364">
        <v>2</v>
      </c>
      <c r="C30" s="261" t="s">
        <v>151</v>
      </c>
      <c r="D30" s="96">
        <v>1993</v>
      </c>
      <c r="E30" s="365">
        <v>0.8611111111111112</v>
      </c>
      <c r="F30" s="156" t="s">
        <v>45</v>
      </c>
      <c r="G30" s="366">
        <f t="shared" si="0"/>
        <v>9</v>
      </c>
      <c r="H30" s="373" t="s">
        <v>65</v>
      </c>
      <c r="I30" s="309">
        <f t="shared" si="1"/>
        <v>0.1900907530046603</v>
      </c>
      <c r="J30" s="367"/>
      <c r="K30" s="380"/>
      <c r="L30" s="374"/>
      <c r="M30" s="374"/>
      <c r="N30" s="374"/>
      <c r="O30" s="375"/>
      <c r="P30" s="376">
        <v>2</v>
      </c>
      <c r="Q30" s="374"/>
      <c r="R30" s="374"/>
    </row>
    <row r="31" spans="1:18" ht="12" customHeight="1">
      <c r="A31" s="364">
        <v>27</v>
      </c>
      <c r="B31" s="364">
        <v>2</v>
      </c>
      <c r="C31" s="166" t="s">
        <v>154</v>
      </c>
      <c r="D31" s="96">
        <v>1940</v>
      </c>
      <c r="E31" s="365">
        <v>0.8791666666666668</v>
      </c>
      <c r="F31" s="156" t="s">
        <v>32</v>
      </c>
      <c r="G31" s="366">
        <f t="shared" si="0"/>
        <v>9</v>
      </c>
      <c r="H31" s="373" t="s">
        <v>155</v>
      </c>
      <c r="I31" s="309">
        <f t="shared" si="1"/>
        <v>0.19407652685798382</v>
      </c>
      <c r="J31" s="367"/>
      <c r="K31" s="380"/>
      <c r="L31" s="374"/>
      <c r="M31" s="374"/>
      <c r="N31" s="374"/>
      <c r="O31" s="375">
        <v>2</v>
      </c>
      <c r="P31" s="376"/>
      <c r="Q31" s="374"/>
      <c r="R31" s="374"/>
    </row>
    <row r="32" spans="1:18" ht="12" customHeight="1">
      <c r="A32" s="364">
        <v>28</v>
      </c>
      <c r="B32" s="364">
        <v>9</v>
      </c>
      <c r="C32" s="372" t="s">
        <v>260</v>
      </c>
      <c r="D32" s="85">
        <v>1968</v>
      </c>
      <c r="E32" s="365">
        <v>0.8833333333333333</v>
      </c>
      <c r="F32" s="156" t="s">
        <v>16</v>
      </c>
      <c r="G32" s="366">
        <f t="shared" si="0"/>
        <v>2</v>
      </c>
      <c r="H32" s="382" t="s">
        <v>261</v>
      </c>
      <c r="I32" s="309">
        <f t="shared" si="1"/>
        <v>0.19499632082413537</v>
      </c>
      <c r="J32" s="367"/>
      <c r="K32" s="380"/>
      <c r="L32" s="374"/>
      <c r="M32" s="374">
        <v>9</v>
      </c>
      <c r="N32" s="374"/>
      <c r="O32" s="375"/>
      <c r="P32" s="376"/>
      <c r="Q32" s="374"/>
      <c r="R32" s="374"/>
    </row>
    <row r="33" spans="1:18" ht="12" customHeight="1">
      <c r="A33" s="364">
        <v>29</v>
      </c>
      <c r="B33" s="364">
        <v>7</v>
      </c>
      <c r="C33" s="372" t="s">
        <v>29</v>
      </c>
      <c r="D33" s="85">
        <v>1972</v>
      </c>
      <c r="E33" s="365">
        <v>0.8881944444444444</v>
      </c>
      <c r="F33" s="156" t="s">
        <v>11</v>
      </c>
      <c r="G33" s="366">
        <f t="shared" si="0"/>
        <v>4</v>
      </c>
      <c r="H33" s="379" t="s">
        <v>30</v>
      </c>
      <c r="I33" s="309">
        <f t="shared" si="1"/>
        <v>0.19606941378464554</v>
      </c>
      <c r="J33" s="367" t="s">
        <v>247</v>
      </c>
      <c r="K33" s="380"/>
      <c r="L33" s="374">
        <v>7</v>
      </c>
      <c r="M33" s="374"/>
      <c r="N33" s="374"/>
      <c r="O33" s="375"/>
      <c r="P33" s="376"/>
      <c r="Q33" s="374"/>
      <c r="R33" s="374"/>
    </row>
    <row r="34" spans="1:18" ht="12" customHeight="1">
      <c r="A34" s="364">
        <v>30</v>
      </c>
      <c r="B34" s="364">
        <v>8</v>
      </c>
      <c r="C34" s="166" t="s">
        <v>159</v>
      </c>
      <c r="D34" s="96">
        <v>1973</v>
      </c>
      <c r="E34" s="365">
        <v>0.9041666666666667</v>
      </c>
      <c r="F34" s="156" t="s">
        <v>11</v>
      </c>
      <c r="G34" s="366">
        <f t="shared" si="0"/>
        <v>3</v>
      </c>
      <c r="H34" s="373" t="s">
        <v>24</v>
      </c>
      <c r="I34" s="309">
        <f t="shared" si="1"/>
        <v>0.1995952906548933</v>
      </c>
      <c r="J34" s="383"/>
      <c r="K34" s="380"/>
      <c r="L34" s="374">
        <v>8</v>
      </c>
      <c r="M34" s="374"/>
      <c r="N34" s="374"/>
      <c r="O34" s="375"/>
      <c r="P34" s="376"/>
      <c r="Q34" s="374"/>
      <c r="R34" s="374"/>
    </row>
    <row r="35" spans="1:18" ht="12" customHeight="1">
      <c r="A35" s="364">
        <v>31</v>
      </c>
      <c r="B35" s="364">
        <v>9</v>
      </c>
      <c r="C35" s="164" t="s">
        <v>43</v>
      </c>
      <c r="D35" s="96">
        <v>1977</v>
      </c>
      <c r="E35" s="365">
        <v>0.9131944444444445</v>
      </c>
      <c r="F35" s="156" t="s">
        <v>11</v>
      </c>
      <c r="G35" s="366">
        <f t="shared" si="0"/>
        <v>2</v>
      </c>
      <c r="H35" s="373"/>
      <c r="I35" s="309">
        <f t="shared" si="1"/>
        <v>0.20158817758155506</v>
      </c>
      <c r="J35" s="383" t="s">
        <v>244</v>
      </c>
      <c r="K35" s="380"/>
      <c r="L35" s="374">
        <v>9</v>
      </c>
      <c r="M35" s="374"/>
      <c r="N35" s="374"/>
      <c r="O35" s="375"/>
      <c r="P35" s="376"/>
      <c r="Q35" s="374"/>
      <c r="R35" s="374"/>
    </row>
    <row r="36" spans="1:18" ht="12" customHeight="1">
      <c r="A36" s="364">
        <v>32</v>
      </c>
      <c r="B36" s="364">
        <v>8</v>
      </c>
      <c r="C36" s="166" t="s">
        <v>23</v>
      </c>
      <c r="D36" s="96">
        <v>1987</v>
      </c>
      <c r="E36" s="365">
        <v>0.925</v>
      </c>
      <c r="F36" s="156" t="s">
        <v>8</v>
      </c>
      <c r="G36" s="366">
        <f t="shared" si="0"/>
        <v>3</v>
      </c>
      <c r="H36" s="373"/>
      <c r="I36" s="309">
        <f t="shared" si="1"/>
        <v>0.2041942604856512</v>
      </c>
      <c r="J36" s="383" t="s">
        <v>247</v>
      </c>
      <c r="K36" s="380">
        <v>8</v>
      </c>
      <c r="L36" s="374"/>
      <c r="M36" s="374"/>
      <c r="N36" s="374"/>
      <c r="O36" s="375"/>
      <c r="P36" s="376"/>
      <c r="Q36" s="374"/>
      <c r="R36" s="374"/>
    </row>
    <row r="37" spans="1:18" ht="12" customHeight="1">
      <c r="A37" s="364">
        <v>33</v>
      </c>
      <c r="B37" s="364">
        <v>3</v>
      </c>
      <c r="C37" s="372" t="s">
        <v>33</v>
      </c>
      <c r="D37" s="96">
        <v>1945</v>
      </c>
      <c r="E37" s="365">
        <v>0.9319444444444445</v>
      </c>
      <c r="F37" s="156" t="s">
        <v>32</v>
      </c>
      <c r="G37" s="366">
        <f t="shared" si="0"/>
        <v>8</v>
      </c>
      <c r="H37" s="373" t="s">
        <v>22</v>
      </c>
      <c r="I37" s="309">
        <f t="shared" si="1"/>
        <v>0.20572725042923717</v>
      </c>
      <c r="J37" s="383"/>
      <c r="K37" s="380"/>
      <c r="L37" s="374"/>
      <c r="M37" s="374"/>
      <c r="N37" s="374"/>
      <c r="O37" s="375">
        <v>3</v>
      </c>
      <c r="P37" s="376"/>
      <c r="Q37" s="374"/>
      <c r="R37" s="374"/>
    </row>
    <row r="38" spans="1:18" ht="12" customHeight="1">
      <c r="A38" s="364">
        <v>34</v>
      </c>
      <c r="B38" s="364">
        <v>4</v>
      </c>
      <c r="C38" s="166" t="s">
        <v>56</v>
      </c>
      <c r="D38" s="96">
        <v>1945</v>
      </c>
      <c r="E38" s="365">
        <v>0.936111111111111</v>
      </c>
      <c r="F38" s="156" t="s">
        <v>32</v>
      </c>
      <c r="G38" s="366">
        <f t="shared" si="0"/>
        <v>7</v>
      </c>
      <c r="H38" s="373" t="s">
        <v>38</v>
      </c>
      <c r="I38" s="309">
        <f t="shared" si="1"/>
        <v>0.20664704439538872</v>
      </c>
      <c r="J38" s="383" t="s">
        <v>244</v>
      </c>
      <c r="K38" s="380"/>
      <c r="L38" s="374"/>
      <c r="M38" s="374"/>
      <c r="N38" s="374"/>
      <c r="O38" s="375">
        <v>4</v>
      </c>
      <c r="P38" s="376"/>
      <c r="Q38" s="374"/>
      <c r="R38" s="374"/>
    </row>
    <row r="39" spans="1:18" ht="12" customHeight="1">
      <c r="A39" s="364">
        <v>35</v>
      </c>
      <c r="B39" s="364">
        <v>3</v>
      </c>
      <c r="C39" s="372" t="s">
        <v>66</v>
      </c>
      <c r="D39" s="85">
        <v>1949</v>
      </c>
      <c r="E39" s="365">
        <v>0.9569444444444444</v>
      </c>
      <c r="F39" s="156" t="s">
        <v>40</v>
      </c>
      <c r="G39" s="366">
        <f t="shared" si="0"/>
        <v>8</v>
      </c>
      <c r="H39" s="382" t="s">
        <v>24</v>
      </c>
      <c r="I39" s="309">
        <f t="shared" si="1"/>
        <v>0.21124601422614664</v>
      </c>
      <c r="J39" s="367" t="s">
        <v>244</v>
      </c>
      <c r="K39" s="380"/>
      <c r="L39" s="374"/>
      <c r="M39" s="374"/>
      <c r="N39" s="374">
        <v>3</v>
      </c>
      <c r="O39" s="375"/>
      <c r="P39" s="376"/>
      <c r="Q39" s="374"/>
      <c r="R39" s="374"/>
    </row>
    <row r="40" spans="1:18" ht="12" customHeight="1">
      <c r="A40" s="364">
        <v>36</v>
      </c>
      <c r="B40" s="364">
        <v>3</v>
      </c>
      <c r="C40" s="166" t="s">
        <v>84</v>
      </c>
      <c r="D40" s="96">
        <v>1975</v>
      </c>
      <c r="E40" s="365">
        <v>0.9645833333333332</v>
      </c>
      <c r="F40" s="156" t="s">
        <v>45</v>
      </c>
      <c r="G40" s="366">
        <f t="shared" si="0"/>
        <v>8</v>
      </c>
      <c r="H40" s="373" t="s">
        <v>181</v>
      </c>
      <c r="I40" s="309">
        <f t="shared" si="1"/>
        <v>0.2129323031640912</v>
      </c>
      <c r="J40" s="367"/>
      <c r="K40" s="380"/>
      <c r="L40" s="374"/>
      <c r="M40" s="374"/>
      <c r="N40" s="374"/>
      <c r="O40" s="375"/>
      <c r="P40" s="376">
        <v>3</v>
      </c>
      <c r="Q40" s="374"/>
      <c r="R40" s="374"/>
    </row>
    <row r="41" spans="1:18" ht="12" customHeight="1">
      <c r="A41" s="364">
        <v>37</v>
      </c>
      <c r="B41" s="364">
        <v>1</v>
      </c>
      <c r="C41" s="261" t="s">
        <v>79</v>
      </c>
      <c r="D41" s="96">
        <v>1996</v>
      </c>
      <c r="E41" s="365">
        <v>0.9798611111111111</v>
      </c>
      <c r="F41" s="156" t="s">
        <v>69</v>
      </c>
      <c r="G41" s="366" t="s">
        <v>156</v>
      </c>
      <c r="H41" s="373" t="s">
        <v>24</v>
      </c>
      <c r="I41" s="309">
        <f t="shared" si="1"/>
        <v>0.21630488103998036</v>
      </c>
      <c r="J41" s="367"/>
      <c r="K41" s="380"/>
      <c r="L41" s="374"/>
      <c r="M41" s="374"/>
      <c r="N41" s="374"/>
      <c r="O41" s="375"/>
      <c r="P41" s="376"/>
      <c r="Q41" s="374"/>
      <c r="R41" s="374">
        <v>1</v>
      </c>
    </row>
    <row r="42" spans="1:18" ht="12" customHeight="1">
      <c r="A42" s="364">
        <v>38</v>
      </c>
      <c r="B42" s="364">
        <v>4</v>
      </c>
      <c r="C42" s="166" t="s">
        <v>63</v>
      </c>
      <c r="D42" s="96">
        <v>1992</v>
      </c>
      <c r="E42" s="365">
        <v>0.9861111111111112</v>
      </c>
      <c r="F42" s="156" t="s">
        <v>45</v>
      </c>
      <c r="G42" s="366">
        <f aca="true" t="shared" si="2" ref="G42:G51">SUM(11-B42)</f>
        <v>7</v>
      </c>
      <c r="H42" s="373" t="s">
        <v>65</v>
      </c>
      <c r="I42" s="309">
        <f t="shared" si="1"/>
        <v>0.21768457198920774</v>
      </c>
      <c r="J42" s="367"/>
      <c r="K42" s="380"/>
      <c r="L42" s="374"/>
      <c r="M42" s="374"/>
      <c r="N42" s="374"/>
      <c r="O42" s="375"/>
      <c r="P42" s="376">
        <v>4</v>
      </c>
      <c r="Q42" s="374"/>
      <c r="R42" s="374"/>
    </row>
    <row r="43" spans="1:18" ht="12" customHeight="1">
      <c r="A43" s="364">
        <v>39</v>
      </c>
      <c r="B43" s="364">
        <v>4</v>
      </c>
      <c r="C43" s="261" t="s">
        <v>52</v>
      </c>
      <c r="D43" s="96">
        <v>1949</v>
      </c>
      <c r="E43" s="365">
        <v>0.9944444444444445</v>
      </c>
      <c r="F43" s="156" t="s">
        <v>40</v>
      </c>
      <c r="G43" s="366">
        <f t="shared" si="2"/>
        <v>7</v>
      </c>
      <c r="H43" s="373" t="s">
        <v>38</v>
      </c>
      <c r="I43" s="309">
        <f t="shared" si="1"/>
        <v>0.21952415992151092</v>
      </c>
      <c r="J43" s="367"/>
      <c r="K43" s="380"/>
      <c r="L43" s="374"/>
      <c r="M43" s="374"/>
      <c r="N43" s="374">
        <v>4</v>
      </c>
      <c r="O43" s="375"/>
      <c r="P43" s="376"/>
      <c r="Q43" s="374"/>
      <c r="R43" s="374"/>
    </row>
    <row r="44" spans="1:18" ht="12" customHeight="1">
      <c r="A44" s="364">
        <v>40</v>
      </c>
      <c r="B44" s="364">
        <v>5</v>
      </c>
      <c r="C44" s="166" t="s">
        <v>96</v>
      </c>
      <c r="D44" s="96">
        <v>1953</v>
      </c>
      <c r="E44" s="384" t="s">
        <v>195</v>
      </c>
      <c r="F44" s="156" t="s">
        <v>40</v>
      </c>
      <c r="G44" s="366">
        <f t="shared" si="2"/>
        <v>6</v>
      </c>
      <c r="H44" s="373" t="s">
        <v>38</v>
      </c>
      <c r="I44" s="309"/>
      <c r="J44" s="367"/>
      <c r="K44" s="380"/>
      <c r="L44" s="374"/>
      <c r="M44" s="374"/>
      <c r="N44" s="374">
        <v>5</v>
      </c>
      <c r="O44" s="375"/>
      <c r="P44" s="376"/>
      <c r="Q44" s="374"/>
      <c r="R44" s="374"/>
    </row>
    <row r="45" spans="1:18" ht="12" customHeight="1">
      <c r="A45" s="364">
        <v>41</v>
      </c>
      <c r="B45" s="364">
        <v>9</v>
      </c>
      <c r="C45" s="166" t="s">
        <v>103</v>
      </c>
      <c r="D45" s="96">
        <v>1997</v>
      </c>
      <c r="E45" s="384" t="s">
        <v>180</v>
      </c>
      <c r="F45" s="156" t="s">
        <v>8</v>
      </c>
      <c r="G45" s="366">
        <f t="shared" si="2"/>
        <v>2</v>
      </c>
      <c r="H45" s="373" t="s">
        <v>38</v>
      </c>
      <c r="I45" s="309"/>
      <c r="J45" s="367"/>
      <c r="K45" s="380">
        <v>9</v>
      </c>
      <c r="L45" s="374"/>
      <c r="M45" s="374"/>
      <c r="N45" s="374"/>
      <c r="O45" s="375"/>
      <c r="P45" s="376"/>
      <c r="Q45" s="374"/>
      <c r="R45" s="374"/>
    </row>
    <row r="46" spans="1:18" ht="12" customHeight="1">
      <c r="A46" s="364">
        <v>42</v>
      </c>
      <c r="B46" s="364">
        <v>10</v>
      </c>
      <c r="C46" s="166" t="s">
        <v>59</v>
      </c>
      <c r="D46" s="96">
        <v>1978</v>
      </c>
      <c r="E46" s="384" t="s">
        <v>185</v>
      </c>
      <c r="F46" s="156" t="s">
        <v>11</v>
      </c>
      <c r="G46" s="366">
        <f t="shared" si="2"/>
        <v>1</v>
      </c>
      <c r="H46" s="373" t="s">
        <v>24</v>
      </c>
      <c r="I46" s="309"/>
      <c r="J46" s="367"/>
      <c r="K46" s="380"/>
      <c r="L46" s="374">
        <v>10</v>
      </c>
      <c r="M46" s="374"/>
      <c r="N46" s="374"/>
      <c r="O46" s="375"/>
      <c r="P46" s="376"/>
      <c r="Q46" s="374"/>
      <c r="R46" s="374"/>
    </row>
    <row r="47" spans="1:18" ht="12" customHeight="1">
      <c r="A47" s="364">
        <v>43</v>
      </c>
      <c r="B47" s="364">
        <v>1</v>
      </c>
      <c r="C47" s="166" t="s">
        <v>125</v>
      </c>
      <c r="D47" s="96">
        <v>1948</v>
      </c>
      <c r="E47" s="384" t="s">
        <v>221</v>
      </c>
      <c r="F47" s="156" t="s">
        <v>90</v>
      </c>
      <c r="G47" s="366">
        <f t="shared" si="2"/>
        <v>10</v>
      </c>
      <c r="H47" s="373" t="s">
        <v>24</v>
      </c>
      <c r="I47" s="309"/>
      <c r="J47" s="367"/>
      <c r="K47" s="380"/>
      <c r="L47" s="374"/>
      <c r="M47" s="374"/>
      <c r="N47" s="374"/>
      <c r="O47" s="375"/>
      <c r="P47" s="376"/>
      <c r="Q47" s="374">
        <v>1</v>
      </c>
      <c r="R47" s="374"/>
    </row>
    <row r="48" spans="1:18" ht="12" customHeight="1">
      <c r="A48" s="364">
        <v>44</v>
      </c>
      <c r="B48" s="364">
        <v>2</v>
      </c>
      <c r="C48" s="166" t="s">
        <v>119</v>
      </c>
      <c r="D48" s="96">
        <v>1954</v>
      </c>
      <c r="E48" s="384" t="s">
        <v>210</v>
      </c>
      <c r="F48" s="156" t="s">
        <v>90</v>
      </c>
      <c r="G48" s="366">
        <f t="shared" si="2"/>
        <v>9</v>
      </c>
      <c r="H48" s="385" t="s">
        <v>24</v>
      </c>
      <c r="I48" s="309"/>
      <c r="J48" s="367"/>
      <c r="K48" s="380"/>
      <c r="L48" s="374"/>
      <c r="M48" s="374"/>
      <c r="N48" s="374"/>
      <c r="O48" s="375"/>
      <c r="P48" s="376"/>
      <c r="Q48" s="374">
        <v>2</v>
      </c>
      <c r="R48" s="374"/>
    </row>
    <row r="49" spans="1:18" ht="12" customHeight="1">
      <c r="A49" s="364">
        <v>45</v>
      </c>
      <c r="B49" s="364">
        <v>3</v>
      </c>
      <c r="C49" s="166" t="s">
        <v>134</v>
      </c>
      <c r="D49" s="96">
        <v>1972</v>
      </c>
      <c r="E49" s="384" t="s">
        <v>216</v>
      </c>
      <c r="F49" s="156" t="s">
        <v>90</v>
      </c>
      <c r="G49" s="366">
        <f t="shared" si="2"/>
        <v>8</v>
      </c>
      <c r="H49" s="373" t="s">
        <v>24</v>
      </c>
      <c r="I49" s="309"/>
      <c r="J49" s="367"/>
      <c r="K49" s="380"/>
      <c r="L49" s="374"/>
      <c r="M49" s="374"/>
      <c r="N49" s="374"/>
      <c r="O49" s="375"/>
      <c r="P49" s="376"/>
      <c r="Q49" s="374">
        <v>3</v>
      </c>
      <c r="R49" s="374"/>
    </row>
    <row r="50" spans="1:18" ht="12" customHeight="1">
      <c r="A50" s="364">
        <v>46</v>
      </c>
      <c r="B50" s="364">
        <v>4</v>
      </c>
      <c r="C50" s="166" t="s">
        <v>150</v>
      </c>
      <c r="D50" s="96">
        <v>1960</v>
      </c>
      <c r="E50" s="384" t="s">
        <v>146</v>
      </c>
      <c r="F50" s="156" t="s">
        <v>90</v>
      </c>
      <c r="G50" s="366">
        <f t="shared" si="2"/>
        <v>7</v>
      </c>
      <c r="H50" s="386"/>
      <c r="I50" s="309"/>
      <c r="J50" s="367"/>
      <c r="K50" s="387"/>
      <c r="L50" s="388"/>
      <c r="M50" s="374"/>
      <c r="N50" s="374"/>
      <c r="O50" s="375"/>
      <c r="P50" s="376"/>
      <c r="Q50" s="374">
        <v>4</v>
      </c>
      <c r="R50" s="374"/>
    </row>
    <row r="51" spans="1:18" ht="12.75">
      <c r="A51" s="364">
        <v>47</v>
      </c>
      <c r="B51" s="364">
        <v>5</v>
      </c>
      <c r="C51" s="166" t="s">
        <v>225</v>
      </c>
      <c r="D51" s="96">
        <v>1959</v>
      </c>
      <c r="E51" s="384" t="s">
        <v>146</v>
      </c>
      <c r="F51" s="156" t="s">
        <v>90</v>
      </c>
      <c r="G51" s="366">
        <f t="shared" si="2"/>
        <v>6</v>
      </c>
      <c r="H51" s="386"/>
      <c r="I51" s="309"/>
      <c r="J51" s="367"/>
      <c r="K51" s="387"/>
      <c r="L51" s="388"/>
      <c r="M51" s="388"/>
      <c r="N51" s="388"/>
      <c r="O51" s="389"/>
      <c r="P51" s="390"/>
      <c r="Q51" s="374">
        <v>5</v>
      </c>
      <c r="R51" s="388"/>
    </row>
    <row r="52" spans="1:10" ht="12.75">
      <c r="A52" s="323"/>
      <c r="B52" s="323"/>
      <c r="C52" s="323"/>
      <c r="D52" s="323"/>
      <c r="E52" s="323"/>
      <c r="F52" s="323"/>
      <c r="G52" s="323"/>
      <c r="H52" s="323"/>
      <c r="I52" s="323"/>
      <c r="J52" s="323"/>
    </row>
    <row r="53" spans="1:10" ht="12.75">
      <c r="A53" s="323"/>
      <c r="B53" s="323"/>
      <c r="C53" s="323"/>
      <c r="D53" s="323"/>
      <c r="E53" s="323"/>
      <c r="F53" s="323"/>
      <c r="G53" s="323"/>
      <c r="H53" s="323"/>
      <c r="I53" s="323"/>
      <c r="J53" s="323"/>
    </row>
    <row r="54" spans="1:10" ht="12.75">
      <c r="A54" s="323"/>
      <c r="B54" s="323"/>
      <c r="C54" s="323"/>
      <c r="D54" s="323"/>
      <c r="E54" s="323"/>
      <c r="F54" s="323"/>
      <c r="G54" s="323"/>
      <c r="H54" s="323"/>
      <c r="I54" s="323"/>
      <c r="J54" s="323"/>
    </row>
    <row r="55" spans="1:10" ht="12.75">
      <c r="A55" s="323"/>
      <c r="B55" s="323"/>
      <c r="C55" s="323"/>
      <c r="D55" s="323"/>
      <c r="E55" s="323"/>
      <c r="F55" s="323"/>
      <c r="G55" s="323"/>
      <c r="H55" s="323"/>
      <c r="I55" s="323"/>
      <c r="J55" s="323"/>
    </row>
    <row r="56" spans="1:10" ht="12.75">
      <c r="A56" s="323"/>
      <c r="B56" s="323"/>
      <c r="C56" s="323"/>
      <c r="D56" s="323"/>
      <c r="E56" s="323"/>
      <c r="F56" s="323"/>
      <c r="G56" s="323"/>
      <c r="H56" s="323"/>
      <c r="I56" s="323"/>
      <c r="J56" s="323"/>
    </row>
    <row r="57" spans="1:10" ht="12.75">
      <c r="A57" s="323"/>
      <c r="B57" s="323"/>
      <c r="C57" s="323"/>
      <c r="D57" s="323"/>
      <c r="E57" s="323"/>
      <c r="F57" s="323"/>
      <c r="G57" s="323"/>
      <c r="H57" s="323"/>
      <c r="I57" s="323"/>
      <c r="J57" s="323"/>
    </row>
    <row r="58" spans="1:10" ht="12.75">
      <c r="A58" s="323"/>
      <c r="B58" s="323"/>
      <c r="C58" s="323"/>
      <c r="D58" s="323"/>
      <c r="E58" s="323"/>
      <c r="F58" s="323"/>
      <c r="G58" s="323"/>
      <c r="H58" s="323"/>
      <c r="I58" s="323"/>
      <c r="J58" s="323"/>
    </row>
    <row r="59" spans="1:10" ht="12.75">
      <c r="A59" s="323"/>
      <c r="B59" s="323"/>
      <c r="C59" s="323"/>
      <c r="D59" s="323"/>
      <c r="E59" s="323"/>
      <c r="F59" s="323"/>
      <c r="G59" s="323"/>
      <c r="H59" s="323"/>
      <c r="I59" s="323"/>
      <c r="J59" s="323"/>
    </row>
    <row r="60" spans="1:10" ht="12.75">
      <c r="A60" s="323"/>
      <c r="B60" s="323"/>
      <c r="C60" s="323"/>
      <c r="D60" s="323"/>
      <c r="E60" s="323"/>
      <c r="F60" s="323"/>
      <c r="G60" s="323"/>
      <c r="H60" s="323"/>
      <c r="I60" s="323"/>
      <c r="J60" s="323"/>
    </row>
    <row r="61" spans="1:10" ht="12.75">
      <c r="A61" s="323"/>
      <c r="B61" s="323"/>
      <c r="C61" s="323"/>
      <c r="D61" s="323"/>
      <c r="E61" s="323"/>
      <c r="F61" s="323"/>
      <c r="G61" s="323"/>
      <c r="H61" s="323"/>
      <c r="I61" s="323"/>
      <c r="J61" s="323"/>
    </row>
    <row r="62" spans="1:10" ht="12.75">
      <c r="A62" s="323"/>
      <c r="B62" s="323"/>
      <c r="C62" s="323"/>
      <c r="D62" s="323"/>
      <c r="E62" s="323"/>
      <c r="F62" s="323"/>
      <c r="G62" s="323"/>
      <c r="H62" s="323"/>
      <c r="I62" s="323"/>
      <c r="J62" s="323"/>
    </row>
    <row r="63" spans="1:10" ht="12.75">
      <c r="A63" s="323"/>
      <c r="B63" s="323"/>
      <c r="C63" s="323"/>
      <c r="D63" s="323"/>
      <c r="E63" s="323"/>
      <c r="F63" s="323"/>
      <c r="G63" s="323"/>
      <c r="H63" s="323"/>
      <c r="I63" s="323"/>
      <c r="J63" s="323"/>
    </row>
    <row r="64" spans="1:10" ht="12.75">
      <c r="A64" s="323"/>
      <c r="B64" s="323"/>
      <c r="C64" s="323"/>
      <c r="D64" s="323"/>
      <c r="E64" s="323"/>
      <c r="F64" s="323"/>
      <c r="G64" s="323"/>
      <c r="H64" s="323"/>
      <c r="I64" s="323"/>
      <c r="J64" s="323"/>
    </row>
    <row r="65" spans="1:10" ht="12.75">
      <c r="A65" s="323"/>
      <c r="B65" s="323"/>
      <c r="C65" s="323"/>
      <c r="D65" s="323"/>
      <c r="E65" s="323"/>
      <c r="F65" s="323"/>
      <c r="G65" s="323"/>
      <c r="H65" s="323"/>
      <c r="I65" s="323"/>
      <c r="J65" s="323"/>
    </row>
    <row r="66" spans="1:10" ht="12.75">
      <c r="A66" s="323"/>
      <c r="B66" s="323"/>
      <c r="C66" s="323"/>
      <c r="D66" s="323"/>
      <c r="E66" s="323"/>
      <c r="F66" s="323"/>
      <c r="G66" s="323"/>
      <c r="H66" s="323"/>
      <c r="I66" s="323"/>
      <c r="J66" s="323"/>
    </row>
    <row r="67" spans="1:10" ht="12.75">
      <c r="A67" s="323"/>
      <c r="B67" s="323"/>
      <c r="C67" s="323"/>
      <c r="D67" s="323"/>
      <c r="E67" s="323"/>
      <c r="F67" s="323"/>
      <c r="G67" s="323"/>
      <c r="H67" s="323"/>
      <c r="I67" s="323"/>
      <c r="J67" s="323"/>
    </row>
    <row r="68" spans="1:10" ht="12.75">
      <c r="A68" s="323"/>
      <c r="B68" s="323"/>
      <c r="C68" s="323"/>
      <c r="D68" s="323"/>
      <c r="E68" s="323"/>
      <c r="F68" s="323"/>
      <c r="G68" s="323"/>
      <c r="H68" s="323"/>
      <c r="I68" s="323"/>
      <c r="J68" s="323"/>
    </row>
    <row r="69" spans="1:10" ht="12.75">
      <c r="A69" s="323"/>
      <c r="B69" s="323"/>
      <c r="C69" s="323"/>
      <c r="D69" s="323"/>
      <c r="E69" s="323"/>
      <c r="F69" s="323"/>
      <c r="G69" s="323"/>
      <c r="H69" s="323"/>
      <c r="I69" s="323"/>
      <c r="J69" s="323"/>
    </row>
    <row r="70" spans="1:10" ht="12.75">
      <c r="A70" s="323"/>
      <c r="B70" s="323"/>
      <c r="C70" s="323"/>
      <c r="D70" s="323"/>
      <c r="E70" s="323"/>
      <c r="F70" s="323"/>
      <c r="G70" s="323"/>
      <c r="H70" s="323"/>
      <c r="I70" s="323"/>
      <c r="J70" s="323"/>
    </row>
    <row r="71" spans="1:10" ht="12.75">
      <c r="A71" s="323"/>
      <c r="B71" s="323"/>
      <c r="C71" s="323"/>
      <c r="D71" s="323"/>
      <c r="E71" s="323"/>
      <c r="F71" s="323"/>
      <c r="G71" s="323"/>
      <c r="H71" s="323"/>
      <c r="I71" s="323"/>
      <c r="J71" s="323"/>
    </row>
    <row r="72" spans="1:10" ht="12.75">
      <c r="A72" s="323"/>
      <c r="B72" s="323"/>
      <c r="C72" s="323"/>
      <c r="D72" s="323"/>
      <c r="E72" s="323"/>
      <c r="F72" s="323"/>
      <c r="G72" s="323"/>
      <c r="H72" s="323"/>
      <c r="I72" s="323"/>
      <c r="J72" s="323"/>
    </row>
    <row r="73" spans="1:10" ht="12.75">
      <c r="A73" s="323"/>
      <c r="B73" s="323"/>
      <c r="C73" s="323"/>
      <c r="D73" s="323"/>
      <c r="E73" s="323"/>
      <c r="F73" s="323"/>
      <c r="G73" s="323"/>
      <c r="H73" s="323"/>
      <c r="I73" s="323"/>
      <c r="J73" s="323"/>
    </row>
    <row r="74" spans="1:10" ht="12.75">
      <c r="A74" s="323"/>
      <c r="B74" s="323"/>
      <c r="C74" s="323"/>
      <c r="D74" s="323"/>
      <c r="E74" s="323"/>
      <c r="F74" s="323"/>
      <c r="G74" s="323"/>
      <c r="H74" s="323"/>
      <c r="I74" s="323"/>
      <c r="J74" s="323"/>
    </row>
    <row r="75" spans="1:10" ht="12.75">
      <c r="A75" s="323"/>
      <c r="B75" s="323"/>
      <c r="C75" s="323"/>
      <c r="D75" s="323"/>
      <c r="E75" s="323"/>
      <c r="F75" s="323"/>
      <c r="G75" s="323"/>
      <c r="H75" s="323"/>
      <c r="I75" s="323"/>
      <c r="J75" s="323"/>
    </row>
    <row r="76" spans="1:10" ht="12.75">
      <c r="A76" s="323"/>
      <c r="B76" s="323"/>
      <c r="C76" s="323"/>
      <c r="D76" s="323"/>
      <c r="E76" s="323"/>
      <c r="F76" s="323"/>
      <c r="G76" s="323"/>
      <c r="H76" s="323"/>
      <c r="I76" s="323"/>
      <c r="J76" s="323"/>
    </row>
  </sheetData>
  <sheetProtection/>
  <autoFilter ref="A4:R51"/>
  <mergeCells count="14">
    <mergeCell ref="O2:O3"/>
    <mergeCell ref="P2:P3"/>
    <mergeCell ref="Q2:Q3"/>
    <mergeCell ref="A3:H3"/>
    <mergeCell ref="A1:H1"/>
    <mergeCell ref="I1:J3"/>
    <mergeCell ref="K1:O1"/>
    <mergeCell ref="P1:Q1"/>
    <mergeCell ref="R1:R3"/>
    <mergeCell ref="A2:H2"/>
    <mergeCell ref="K2:K3"/>
    <mergeCell ref="L2:L3"/>
    <mergeCell ref="M2:M3"/>
    <mergeCell ref="N2:N3"/>
  </mergeCells>
  <printOptions/>
  <pageMargins left="0.3701388888888889" right="0.45" top="0.7875" bottom="0.7875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76"/>
  <sheetViews>
    <sheetView zoomScalePageLayoutView="0" workbookViewId="0" topLeftCell="A1">
      <selection activeCell="W15" sqref="W15"/>
    </sheetView>
  </sheetViews>
  <sheetFormatPr defaultColWidth="9.00390625" defaultRowHeight="12.75"/>
  <cols>
    <col min="1" max="1" width="3.375" style="297" customWidth="1"/>
    <col min="2" max="2" width="2.875" style="298" customWidth="1"/>
    <col min="3" max="3" width="17.625" style="297" customWidth="1"/>
    <col min="4" max="4" width="4.375" style="298" customWidth="1"/>
    <col min="5" max="5" width="7.75390625" style="299" customWidth="1"/>
    <col min="6" max="6" width="3.375" style="298" customWidth="1"/>
    <col min="7" max="7" width="3.625" style="299" customWidth="1"/>
    <col min="8" max="8" width="16.75390625" style="300" customWidth="1"/>
    <col min="9" max="9" width="5.25390625" style="297" customWidth="1"/>
    <col min="10" max="10" width="9.00390625" style="297" customWidth="1"/>
    <col min="11" max="18" width="2.75390625" style="323" customWidth="1"/>
    <col min="19" max="16384" width="9.125" style="323" customWidth="1"/>
  </cols>
  <sheetData>
    <row r="1" spans="1:18" s="346" customFormat="1" ht="15.75" customHeight="1">
      <c r="A1" s="687" t="s">
        <v>234</v>
      </c>
      <c r="B1" s="687"/>
      <c r="C1" s="687"/>
      <c r="D1" s="687"/>
      <c r="E1" s="687"/>
      <c r="F1" s="687"/>
      <c r="G1" s="687"/>
      <c r="H1" s="687"/>
      <c r="I1" s="688" t="s">
        <v>248</v>
      </c>
      <c r="J1" s="688"/>
      <c r="K1" s="689" t="s">
        <v>229</v>
      </c>
      <c r="L1" s="689"/>
      <c r="M1" s="689"/>
      <c r="N1" s="689"/>
      <c r="O1" s="689"/>
      <c r="P1" s="690" t="s">
        <v>230</v>
      </c>
      <c r="Q1" s="690"/>
      <c r="R1" s="691" t="s">
        <v>249</v>
      </c>
    </row>
    <row r="2" spans="1:18" s="346" customFormat="1" ht="28.5" customHeight="1">
      <c r="A2" s="692" t="s">
        <v>262</v>
      </c>
      <c r="B2" s="692"/>
      <c r="C2" s="692"/>
      <c r="D2" s="692"/>
      <c r="E2" s="692"/>
      <c r="F2" s="692"/>
      <c r="G2" s="692"/>
      <c r="H2" s="692"/>
      <c r="I2" s="688"/>
      <c r="J2" s="688"/>
      <c r="K2" s="685" t="s">
        <v>251</v>
      </c>
      <c r="L2" s="685" t="s">
        <v>252</v>
      </c>
      <c r="M2" s="685" t="s">
        <v>253</v>
      </c>
      <c r="N2" s="685" t="s">
        <v>254</v>
      </c>
      <c r="O2" s="685" t="s">
        <v>255</v>
      </c>
      <c r="P2" s="686" t="s">
        <v>256</v>
      </c>
      <c r="Q2" s="685" t="s">
        <v>257</v>
      </c>
      <c r="R2" s="691"/>
    </row>
    <row r="3" spans="1:18" ht="18" customHeight="1">
      <c r="A3" s="693" t="s">
        <v>236</v>
      </c>
      <c r="B3" s="693"/>
      <c r="C3" s="693"/>
      <c r="D3" s="693"/>
      <c r="E3" s="693"/>
      <c r="F3" s="693"/>
      <c r="G3" s="693"/>
      <c r="H3" s="693"/>
      <c r="I3" s="688"/>
      <c r="J3" s="688"/>
      <c r="K3" s="685"/>
      <c r="L3" s="685"/>
      <c r="M3" s="685"/>
      <c r="N3" s="685"/>
      <c r="O3" s="685"/>
      <c r="P3" s="686"/>
      <c r="Q3" s="685"/>
      <c r="R3" s="691"/>
    </row>
    <row r="4" spans="1:18" ht="12.75">
      <c r="A4" s="324" t="s">
        <v>237</v>
      </c>
      <c r="B4" s="324" t="s">
        <v>3</v>
      </c>
      <c r="C4" s="324" t="s">
        <v>5</v>
      </c>
      <c r="D4" s="325" t="s">
        <v>238</v>
      </c>
      <c r="E4" s="391" t="s">
        <v>4</v>
      </c>
      <c r="F4" s="392" t="s">
        <v>2</v>
      </c>
      <c r="G4" s="391" t="s">
        <v>239</v>
      </c>
      <c r="H4" s="325" t="s">
        <v>240</v>
      </c>
      <c r="I4" s="324" t="s">
        <v>241</v>
      </c>
      <c r="J4" s="348" t="s">
        <v>242</v>
      </c>
      <c r="K4" s="349" t="s">
        <v>8</v>
      </c>
      <c r="L4" s="349" t="s">
        <v>11</v>
      </c>
      <c r="M4" s="349" t="s">
        <v>16</v>
      </c>
      <c r="N4" s="349" t="s">
        <v>40</v>
      </c>
      <c r="O4" s="349" t="s">
        <v>32</v>
      </c>
      <c r="P4" s="350" t="s">
        <v>45</v>
      </c>
      <c r="Q4" s="349" t="s">
        <v>90</v>
      </c>
      <c r="R4" s="349" t="s">
        <v>69</v>
      </c>
    </row>
    <row r="5" spans="1:18" ht="12" customHeight="1">
      <c r="A5" s="393">
        <v>1</v>
      </c>
      <c r="B5" s="394">
        <v>1</v>
      </c>
      <c r="C5" s="395" t="s">
        <v>14</v>
      </c>
      <c r="D5" s="396">
        <v>1991</v>
      </c>
      <c r="E5" s="397">
        <v>0.6458333333333334</v>
      </c>
      <c r="F5" s="398" t="s">
        <v>8</v>
      </c>
      <c r="G5" s="399">
        <v>10</v>
      </c>
      <c r="H5" s="400" t="s">
        <v>15</v>
      </c>
      <c r="I5" s="401">
        <f aca="true" t="shared" si="0" ref="I5:I36">SUM(E5)/4.53</f>
        <v>0.1425680647534952</v>
      </c>
      <c r="J5" s="402" t="s">
        <v>263</v>
      </c>
      <c r="K5" s="403">
        <v>1</v>
      </c>
      <c r="L5" s="404"/>
      <c r="M5" s="405"/>
      <c r="N5" s="405"/>
      <c r="O5" s="406"/>
      <c r="P5" s="407"/>
      <c r="Q5" s="405"/>
      <c r="R5" s="406"/>
    </row>
    <row r="6" spans="1:18" ht="12" customHeight="1">
      <c r="A6" s="408">
        <v>2</v>
      </c>
      <c r="B6" s="364">
        <v>2</v>
      </c>
      <c r="C6" s="409" t="s">
        <v>25</v>
      </c>
      <c r="D6" s="410">
        <v>1992</v>
      </c>
      <c r="E6" s="411">
        <v>0.6631944444444444</v>
      </c>
      <c r="F6" s="412" t="s">
        <v>8</v>
      </c>
      <c r="G6" s="366">
        <v>9</v>
      </c>
      <c r="H6" s="373" t="s">
        <v>15</v>
      </c>
      <c r="I6" s="309">
        <f t="shared" si="0"/>
        <v>0.14640053961246013</v>
      </c>
      <c r="J6" s="367" t="s">
        <v>243</v>
      </c>
      <c r="K6" s="368">
        <v>2</v>
      </c>
      <c r="L6" s="369"/>
      <c r="M6" s="369"/>
      <c r="N6" s="369"/>
      <c r="O6" s="370"/>
      <c r="P6" s="371"/>
      <c r="Q6" s="369"/>
      <c r="R6" s="370"/>
    </row>
    <row r="7" spans="1:18" ht="12" customHeight="1">
      <c r="A7" s="408">
        <v>3</v>
      </c>
      <c r="B7" s="364">
        <v>1</v>
      </c>
      <c r="C7" s="413" t="s">
        <v>21</v>
      </c>
      <c r="D7" s="158">
        <v>1970</v>
      </c>
      <c r="E7" s="411">
        <v>0.69375</v>
      </c>
      <c r="F7" s="412" t="s">
        <v>11</v>
      </c>
      <c r="G7" s="366">
        <v>10</v>
      </c>
      <c r="H7" s="373" t="s">
        <v>22</v>
      </c>
      <c r="I7" s="309">
        <f t="shared" si="0"/>
        <v>0.1531456953642384</v>
      </c>
      <c r="J7" s="367"/>
      <c r="K7" s="378"/>
      <c r="L7" s="374">
        <v>1</v>
      </c>
      <c r="M7" s="369"/>
      <c r="N7" s="369"/>
      <c r="O7" s="370"/>
      <c r="P7" s="371"/>
      <c r="Q7" s="369"/>
      <c r="R7" s="370"/>
    </row>
    <row r="8" spans="1:19" ht="12" customHeight="1">
      <c r="A8" s="408">
        <v>4</v>
      </c>
      <c r="B8" s="364">
        <v>2</v>
      </c>
      <c r="C8" s="413" t="s">
        <v>27</v>
      </c>
      <c r="D8" s="158">
        <v>1969</v>
      </c>
      <c r="E8" s="411">
        <v>0.6958333333333333</v>
      </c>
      <c r="F8" s="412" t="s">
        <v>11</v>
      </c>
      <c r="G8" s="366">
        <v>9</v>
      </c>
      <c r="H8" s="373" t="s">
        <v>28</v>
      </c>
      <c r="I8" s="309">
        <f t="shared" si="0"/>
        <v>0.1536055923473142</v>
      </c>
      <c r="J8" s="367"/>
      <c r="K8" s="368"/>
      <c r="L8" s="369">
        <v>2</v>
      </c>
      <c r="M8" s="374"/>
      <c r="N8" s="374"/>
      <c r="O8" s="375"/>
      <c r="P8" s="376"/>
      <c r="Q8" s="374"/>
      <c r="R8" s="375"/>
      <c r="S8" s="377"/>
    </row>
    <row r="9" spans="1:18" ht="12" customHeight="1">
      <c r="A9" s="408">
        <v>5</v>
      </c>
      <c r="B9" s="364">
        <v>1</v>
      </c>
      <c r="C9" s="413" t="s">
        <v>37</v>
      </c>
      <c r="D9" s="158">
        <v>1964</v>
      </c>
      <c r="E9" s="411">
        <v>0.7090277777777777</v>
      </c>
      <c r="F9" s="412" t="s">
        <v>16</v>
      </c>
      <c r="G9" s="366">
        <v>10</v>
      </c>
      <c r="H9" s="373" t="s">
        <v>38</v>
      </c>
      <c r="I9" s="309">
        <f t="shared" si="0"/>
        <v>0.15651827324012751</v>
      </c>
      <c r="J9" s="367" t="s">
        <v>244</v>
      </c>
      <c r="K9" s="378"/>
      <c r="L9" s="374"/>
      <c r="M9" s="369">
        <v>1</v>
      </c>
      <c r="N9" s="369"/>
      <c r="O9" s="370"/>
      <c r="P9" s="371"/>
      <c r="Q9" s="369"/>
      <c r="R9" s="370"/>
    </row>
    <row r="10" spans="1:18" ht="12" customHeight="1">
      <c r="A10" s="408">
        <v>6</v>
      </c>
      <c r="B10" s="364">
        <v>1</v>
      </c>
      <c r="C10" s="414" t="s">
        <v>41</v>
      </c>
      <c r="D10" s="158">
        <v>1955</v>
      </c>
      <c r="E10" s="411">
        <v>0.7131944444444445</v>
      </c>
      <c r="F10" s="412" t="s">
        <v>40</v>
      </c>
      <c r="G10" s="366">
        <v>10</v>
      </c>
      <c r="H10" s="373" t="s">
        <v>42</v>
      </c>
      <c r="I10" s="309">
        <f t="shared" si="0"/>
        <v>0.15743806720627912</v>
      </c>
      <c r="J10" s="367" t="s">
        <v>244</v>
      </c>
      <c r="K10" s="368"/>
      <c r="L10" s="369"/>
      <c r="M10" s="374"/>
      <c r="N10" s="374">
        <v>1</v>
      </c>
      <c r="O10" s="375"/>
      <c r="P10" s="376"/>
      <c r="Q10" s="374"/>
      <c r="R10" s="375"/>
    </row>
    <row r="11" spans="1:18" ht="12" customHeight="1">
      <c r="A11" s="408">
        <v>7</v>
      </c>
      <c r="B11" s="364">
        <v>3</v>
      </c>
      <c r="C11" s="413" t="s">
        <v>44</v>
      </c>
      <c r="D11" s="158">
        <v>1990</v>
      </c>
      <c r="E11" s="411">
        <v>0.7194444444444444</v>
      </c>
      <c r="F11" s="412" t="s">
        <v>8</v>
      </c>
      <c r="G11" s="366">
        <v>8</v>
      </c>
      <c r="H11" s="373" t="s">
        <v>22</v>
      </c>
      <c r="I11" s="309">
        <f t="shared" si="0"/>
        <v>0.1588177581555065</v>
      </c>
      <c r="J11" s="367" t="s">
        <v>243</v>
      </c>
      <c r="K11" s="368">
        <v>3</v>
      </c>
      <c r="L11" s="369"/>
      <c r="M11" s="369"/>
      <c r="N11" s="369"/>
      <c r="O11" s="370"/>
      <c r="P11" s="371"/>
      <c r="Q11" s="369"/>
      <c r="R11" s="370"/>
    </row>
    <row r="12" spans="1:18" ht="12" customHeight="1">
      <c r="A12" s="408">
        <v>8</v>
      </c>
      <c r="B12" s="364">
        <v>2</v>
      </c>
      <c r="C12" s="413" t="s">
        <v>48</v>
      </c>
      <c r="D12" s="158">
        <v>1968</v>
      </c>
      <c r="E12" s="411">
        <v>0.7243055555555555</v>
      </c>
      <c r="F12" s="412" t="s">
        <v>16</v>
      </c>
      <c r="G12" s="366">
        <v>9</v>
      </c>
      <c r="H12" s="373" t="s">
        <v>38</v>
      </c>
      <c r="I12" s="309">
        <f t="shared" si="0"/>
        <v>0.15989085111601667</v>
      </c>
      <c r="J12" s="367"/>
      <c r="K12" s="378"/>
      <c r="L12" s="374"/>
      <c r="M12" s="369">
        <v>2</v>
      </c>
      <c r="N12" s="369"/>
      <c r="O12" s="370"/>
      <c r="P12" s="371"/>
      <c r="Q12" s="369"/>
      <c r="R12" s="370"/>
    </row>
    <row r="13" spans="1:19" ht="12" customHeight="1">
      <c r="A13" s="408">
        <v>9</v>
      </c>
      <c r="B13" s="364">
        <v>3</v>
      </c>
      <c r="C13" s="413" t="s">
        <v>53</v>
      </c>
      <c r="D13" s="158">
        <v>1973</v>
      </c>
      <c r="E13" s="411">
        <v>0.7291666666666666</v>
      </c>
      <c r="F13" s="412" t="s">
        <v>11</v>
      </c>
      <c r="G13" s="366">
        <v>8</v>
      </c>
      <c r="H13" s="373" t="s">
        <v>38</v>
      </c>
      <c r="I13" s="309">
        <f t="shared" si="0"/>
        <v>0.16096394407652684</v>
      </c>
      <c r="J13" s="367" t="s">
        <v>244</v>
      </c>
      <c r="K13" s="368"/>
      <c r="L13" s="369">
        <v>3</v>
      </c>
      <c r="M13" s="374"/>
      <c r="N13" s="374"/>
      <c r="O13" s="375"/>
      <c r="P13" s="376"/>
      <c r="Q13" s="374"/>
      <c r="R13" s="375"/>
      <c r="S13" s="377"/>
    </row>
    <row r="14" spans="1:18" ht="12" customHeight="1">
      <c r="A14" s="408">
        <v>10</v>
      </c>
      <c r="B14" s="364">
        <v>4</v>
      </c>
      <c r="C14" s="413" t="s">
        <v>57</v>
      </c>
      <c r="D14" s="158">
        <v>1972</v>
      </c>
      <c r="E14" s="411">
        <v>0.7347222222222222</v>
      </c>
      <c r="F14" s="412" t="s">
        <v>11</v>
      </c>
      <c r="G14" s="366">
        <v>7</v>
      </c>
      <c r="H14" s="373" t="s">
        <v>58</v>
      </c>
      <c r="I14" s="309">
        <f t="shared" si="0"/>
        <v>0.1621903360313956</v>
      </c>
      <c r="J14" s="367" t="s">
        <v>243</v>
      </c>
      <c r="K14" s="368"/>
      <c r="L14" s="369">
        <v>4</v>
      </c>
      <c r="M14" s="369"/>
      <c r="N14" s="369"/>
      <c r="O14" s="370"/>
      <c r="P14" s="371"/>
      <c r="Q14" s="369"/>
      <c r="R14" s="370"/>
    </row>
    <row r="15" spans="1:18" ht="12" customHeight="1">
      <c r="A15" s="408">
        <v>11</v>
      </c>
      <c r="B15" s="364">
        <v>5</v>
      </c>
      <c r="C15" s="409" t="s">
        <v>60</v>
      </c>
      <c r="D15" s="410">
        <v>1976</v>
      </c>
      <c r="E15" s="411">
        <v>0.7395833333333334</v>
      </c>
      <c r="F15" s="412" t="s">
        <v>11</v>
      </c>
      <c r="G15" s="366">
        <v>6</v>
      </c>
      <c r="H15" s="379" t="s">
        <v>24</v>
      </c>
      <c r="I15" s="309">
        <f t="shared" si="0"/>
        <v>0.16326342899190582</v>
      </c>
      <c r="J15" s="367" t="s">
        <v>244</v>
      </c>
      <c r="K15" s="368"/>
      <c r="L15" s="369">
        <v>5</v>
      </c>
      <c r="M15" s="369"/>
      <c r="N15" s="369"/>
      <c r="O15" s="370"/>
      <c r="P15" s="371"/>
      <c r="Q15" s="369"/>
      <c r="R15" s="370"/>
    </row>
    <row r="16" spans="1:18" ht="12" customHeight="1">
      <c r="A16" s="408">
        <v>12</v>
      </c>
      <c r="B16" s="364">
        <v>3</v>
      </c>
      <c r="C16" s="413" t="s">
        <v>62</v>
      </c>
      <c r="D16" s="158">
        <v>1968</v>
      </c>
      <c r="E16" s="411">
        <v>0.7458333333333332</v>
      </c>
      <c r="F16" s="412" t="s">
        <v>16</v>
      </c>
      <c r="G16" s="366">
        <v>8</v>
      </c>
      <c r="H16" s="373" t="s">
        <v>38</v>
      </c>
      <c r="I16" s="309">
        <f t="shared" si="0"/>
        <v>0.16464311994113315</v>
      </c>
      <c r="J16" s="367" t="s">
        <v>244</v>
      </c>
      <c r="K16" s="368"/>
      <c r="L16" s="374"/>
      <c r="M16" s="369">
        <v>3</v>
      </c>
      <c r="N16" s="369"/>
      <c r="O16" s="370"/>
      <c r="P16" s="371"/>
      <c r="Q16" s="369"/>
      <c r="R16" s="370"/>
    </row>
    <row r="17" spans="1:18" ht="12" customHeight="1">
      <c r="A17" s="408">
        <v>13</v>
      </c>
      <c r="B17" s="364">
        <v>4</v>
      </c>
      <c r="C17" s="413" t="s">
        <v>264</v>
      </c>
      <c r="D17" s="158">
        <v>1965</v>
      </c>
      <c r="E17" s="411">
        <v>0.7715277777777777</v>
      </c>
      <c r="F17" s="412" t="s">
        <v>16</v>
      </c>
      <c r="G17" s="366">
        <v>7</v>
      </c>
      <c r="H17" s="373"/>
      <c r="I17" s="309">
        <f t="shared" si="0"/>
        <v>0.17031518273240126</v>
      </c>
      <c r="J17" s="367"/>
      <c r="K17" s="380"/>
      <c r="L17" s="374"/>
      <c r="M17" s="374">
        <v>4</v>
      </c>
      <c r="N17" s="374"/>
      <c r="O17" s="375"/>
      <c r="P17" s="376"/>
      <c r="Q17" s="374"/>
      <c r="R17" s="375"/>
    </row>
    <row r="18" spans="1:18" ht="12" customHeight="1">
      <c r="A18" s="408">
        <v>14</v>
      </c>
      <c r="B18" s="364">
        <v>2</v>
      </c>
      <c r="C18" s="414" t="s">
        <v>80</v>
      </c>
      <c r="D18" s="158">
        <v>1957</v>
      </c>
      <c r="E18" s="415" t="s">
        <v>265</v>
      </c>
      <c r="F18" s="412" t="s">
        <v>40</v>
      </c>
      <c r="G18" s="366">
        <v>9</v>
      </c>
      <c r="H18" s="373" t="s">
        <v>81</v>
      </c>
      <c r="I18" s="309">
        <f t="shared" si="0"/>
        <v>0</v>
      </c>
      <c r="J18" s="367"/>
      <c r="K18" s="378"/>
      <c r="L18" s="374"/>
      <c r="M18" s="374"/>
      <c r="N18" s="374">
        <v>2</v>
      </c>
      <c r="O18" s="375"/>
      <c r="P18" s="376"/>
      <c r="Q18" s="374"/>
      <c r="R18" s="375"/>
    </row>
    <row r="19" spans="1:18" ht="12" customHeight="1">
      <c r="A19" s="408">
        <v>15</v>
      </c>
      <c r="B19" s="364">
        <v>6</v>
      </c>
      <c r="C19" s="413" t="s">
        <v>87</v>
      </c>
      <c r="D19" s="158">
        <v>1973</v>
      </c>
      <c r="E19" s="411">
        <v>0.7805555555555556</v>
      </c>
      <c r="F19" s="412" t="s">
        <v>11</v>
      </c>
      <c r="G19" s="366">
        <v>5</v>
      </c>
      <c r="H19" s="373" t="s">
        <v>58</v>
      </c>
      <c r="I19" s="309">
        <f t="shared" si="0"/>
        <v>0.17230806965906303</v>
      </c>
      <c r="J19" s="367" t="s">
        <v>244</v>
      </c>
      <c r="K19" s="380"/>
      <c r="L19" s="374">
        <v>6</v>
      </c>
      <c r="M19" s="374"/>
      <c r="N19" s="374"/>
      <c r="O19" s="375"/>
      <c r="P19" s="376"/>
      <c r="Q19" s="374"/>
      <c r="R19" s="375"/>
    </row>
    <row r="20" spans="1:18" ht="12" customHeight="1">
      <c r="A20" s="408">
        <v>16</v>
      </c>
      <c r="B20" s="364">
        <v>3</v>
      </c>
      <c r="C20" s="414" t="s">
        <v>93</v>
      </c>
      <c r="D20" s="158">
        <v>1949</v>
      </c>
      <c r="E20" s="411">
        <v>0.8034722222222223</v>
      </c>
      <c r="F20" s="412" t="s">
        <v>40</v>
      </c>
      <c r="G20" s="366">
        <v>8</v>
      </c>
      <c r="H20" s="373" t="s">
        <v>38</v>
      </c>
      <c r="I20" s="309">
        <f t="shared" si="0"/>
        <v>0.17736693647289672</v>
      </c>
      <c r="J20" s="367" t="s">
        <v>244</v>
      </c>
      <c r="K20" s="380"/>
      <c r="L20" s="374"/>
      <c r="M20" s="374"/>
      <c r="N20" s="374">
        <v>3</v>
      </c>
      <c r="O20" s="375"/>
      <c r="P20" s="376"/>
      <c r="Q20" s="374"/>
      <c r="R20" s="375"/>
    </row>
    <row r="21" spans="1:18" ht="12" customHeight="1">
      <c r="A21" s="408">
        <v>17</v>
      </c>
      <c r="B21" s="364">
        <v>7</v>
      </c>
      <c r="C21" s="413" t="s">
        <v>104</v>
      </c>
      <c r="D21" s="158">
        <v>1976</v>
      </c>
      <c r="E21" s="411">
        <v>0.8104166666666667</v>
      </c>
      <c r="F21" s="412" t="s">
        <v>11</v>
      </c>
      <c r="G21" s="366">
        <v>4</v>
      </c>
      <c r="H21" s="373" t="s">
        <v>24</v>
      </c>
      <c r="I21" s="309">
        <f t="shared" si="0"/>
        <v>0.1788999264164827</v>
      </c>
      <c r="J21" s="367" t="s">
        <v>244</v>
      </c>
      <c r="K21" s="380"/>
      <c r="L21" s="374">
        <v>7</v>
      </c>
      <c r="M21" s="374"/>
      <c r="N21" s="374"/>
      <c r="O21" s="375"/>
      <c r="P21" s="376"/>
      <c r="Q21" s="374"/>
      <c r="R21" s="375"/>
    </row>
    <row r="22" spans="1:18" ht="12" customHeight="1">
      <c r="A22" s="408">
        <v>18</v>
      </c>
      <c r="B22" s="364">
        <v>5</v>
      </c>
      <c r="C22" s="409" t="s">
        <v>101</v>
      </c>
      <c r="D22" s="410">
        <v>1964</v>
      </c>
      <c r="E22" s="411">
        <v>0.813888888888889</v>
      </c>
      <c r="F22" s="412" t="s">
        <v>16</v>
      </c>
      <c r="G22" s="366">
        <v>6</v>
      </c>
      <c r="H22" s="379" t="s">
        <v>24</v>
      </c>
      <c r="I22" s="309">
        <f t="shared" si="0"/>
        <v>0.1796664213882757</v>
      </c>
      <c r="J22" s="367"/>
      <c r="K22" s="380"/>
      <c r="L22" s="374"/>
      <c r="M22" s="374">
        <v>5</v>
      </c>
      <c r="N22" s="374"/>
      <c r="O22" s="375"/>
      <c r="P22" s="376"/>
      <c r="Q22" s="374"/>
      <c r="R22" s="375"/>
    </row>
    <row r="23" spans="1:18" ht="12" customHeight="1">
      <c r="A23" s="408">
        <v>19</v>
      </c>
      <c r="B23" s="364">
        <v>8</v>
      </c>
      <c r="C23" s="413" t="s">
        <v>85</v>
      </c>
      <c r="D23" s="158">
        <v>1973</v>
      </c>
      <c r="E23" s="411">
        <v>0.8145833333333333</v>
      </c>
      <c r="F23" s="412" t="s">
        <v>11</v>
      </c>
      <c r="G23" s="366">
        <v>3</v>
      </c>
      <c r="H23" s="373" t="s">
        <v>22</v>
      </c>
      <c r="I23" s="309">
        <f t="shared" si="0"/>
        <v>0.17981972038263427</v>
      </c>
      <c r="J23" s="367" t="s">
        <v>244</v>
      </c>
      <c r="K23" s="380"/>
      <c r="L23" s="374">
        <v>8</v>
      </c>
      <c r="M23" s="374"/>
      <c r="N23" s="374"/>
      <c r="O23" s="375"/>
      <c r="P23" s="376"/>
      <c r="Q23" s="374"/>
      <c r="R23" s="375"/>
    </row>
    <row r="24" spans="1:18" ht="12" customHeight="1">
      <c r="A24" s="408">
        <v>20</v>
      </c>
      <c r="B24" s="364">
        <v>1</v>
      </c>
      <c r="C24" s="413" t="s">
        <v>123</v>
      </c>
      <c r="D24" s="158">
        <v>1996</v>
      </c>
      <c r="E24" s="416">
        <v>0.8201388888888889</v>
      </c>
      <c r="F24" s="412" t="s">
        <v>69</v>
      </c>
      <c r="G24" s="417" t="s">
        <v>156</v>
      </c>
      <c r="H24" s="373"/>
      <c r="I24" s="309">
        <f t="shared" si="0"/>
        <v>0.18104611233750306</v>
      </c>
      <c r="J24" s="367"/>
      <c r="K24" s="380"/>
      <c r="L24" s="374"/>
      <c r="M24" s="374"/>
      <c r="N24" s="374"/>
      <c r="O24" s="375"/>
      <c r="P24" s="376"/>
      <c r="Q24" s="374"/>
      <c r="R24" s="375">
        <v>1</v>
      </c>
    </row>
    <row r="25" spans="1:18" ht="12" customHeight="1">
      <c r="A25" s="408">
        <v>21</v>
      </c>
      <c r="B25" s="364">
        <v>1</v>
      </c>
      <c r="C25" s="413" t="s">
        <v>117</v>
      </c>
      <c r="D25" s="158">
        <v>1947</v>
      </c>
      <c r="E25" s="411">
        <v>0.8277777777777778</v>
      </c>
      <c r="F25" s="412" t="s">
        <v>32</v>
      </c>
      <c r="G25" s="366">
        <v>10</v>
      </c>
      <c r="H25" s="373" t="s">
        <v>38</v>
      </c>
      <c r="I25" s="309">
        <f t="shared" si="0"/>
        <v>0.18273240127544763</v>
      </c>
      <c r="J25" s="367"/>
      <c r="K25" s="380"/>
      <c r="L25" s="374"/>
      <c r="M25" s="374"/>
      <c r="N25" s="374"/>
      <c r="O25" s="375">
        <v>1</v>
      </c>
      <c r="P25" s="376"/>
      <c r="Q25" s="374"/>
      <c r="R25" s="375"/>
    </row>
    <row r="26" spans="1:18" ht="12" customHeight="1">
      <c r="A26" s="408">
        <v>22</v>
      </c>
      <c r="B26" s="364">
        <v>6</v>
      </c>
      <c r="C26" s="413" t="s">
        <v>97</v>
      </c>
      <c r="D26" s="158">
        <v>1960</v>
      </c>
      <c r="E26" s="411">
        <v>0.8291666666666666</v>
      </c>
      <c r="F26" s="412" t="s">
        <v>16</v>
      </c>
      <c r="G26" s="366">
        <v>5</v>
      </c>
      <c r="H26" s="373"/>
      <c r="I26" s="309">
        <f t="shared" si="0"/>
        <v>0.1830389992641648</v>
      </c>
      <c r="J26" s="367"/>
      <c r="K26" s="380"/>
      <c r="L26" s="374"/>
      <c r="M26" s="374">
        <v>6</v>
      </c>
      <c r="N26" s="374"/>
      <c r="O26" s="375"/>
      <c r="P26" s="376"/>
      <c r="Q26" s="374"/>
      <c r="R26" s="375"/>
    </row>
    <row r="27" spans="1:18" ht="12" customHeight="1">
      <c r="A27" s="408">
        <v>23</v>
      </c>
      <c r="B27" s="364">
        <v>1</v>
      </c>
      <c r="C27" s="414" t="s">
        <v>126</v>
      </c>
      <c r="D27" s="158">
        <v>1986</v>
      </c>
      <c r="E27" s="416">
        <v>0.8298611111111112</v>
      </c>
      <c r="F27" s="412" t="s">
        <v>45</v>
      </c>
      <c r="G27" s="417">
        <v>10</v>
      </c>
      <c r="H27" s="373" t="s">
        <v>24</v>
      </c>
      <c r="I27" s="309">
        <f t="shared" si="0"/>
        <v>0.18319229825852343</v>
      </c>
      <c r="J27" s="367" t="s">
        <v>243</v>
      </c>
      <c r="K27" s="378"/>
      <c r="L27" s="374"/>
      <c r="M27" s="374"/>
      <c r="N27" s="374"/>
      <c r="O27" s="375"/>
      <c r="P27" s="376">
        <v>1</v>
      </c>
      <c r="Q27" s="374"/>
      <c r="R27" s="375"/>
    </row>
    <row r="28" spans="1:18" ht="12" customHeight="1">
      <c r="A28" s="408">
        <v>24</v>
      </c>
      <c r="B28" s="364">
        <v>4</v>
      </c>
      <c r="C28" s="409" t="s">
        <v>145</v>
      </c>
      <c r="D28" s="410">
        <v>1950</v>
      </c>
      <c r="E28" s="415" t="s">
        <v>266</v>
      </c>
      <c r="F28" s="412" t="s">
        <v>40</v>
      </c>
      <c r="G28" s="366">
        <v>7</v>
      </c>
      <c r="H28" s="382"/>
      <c r="I28" s="309">
        <f t="shared" si="0"/>
        <v>0</v>
      </c>
      <c r="J28" s="367"/>
      <c r="K28" s="380"/>
      <c r="L28" s="374"/>
      <c r="M28" s="374"/>
      <c r="N28" s="374">
        <v>4</v>
      </c>
      <c r="O28" s="375"/>
      <c r="P28" s="376"/>
      <c r="Q28" s="374"/>
      <c r="R28" s="375"/>
    </row>
    <row r="29" spans="1:18" ht="12" customHeight="1">
      <c r="A29" s="408">
        <v>25</v>
      </c>
      <c r="B29" s="364">
        <v>9</v>
      </c>
      <c r="C29" s="413" t="s">
        <v>129</v>
      </c>
      <c r="D29" s="158">
        <v>1971</v>
      </c>
      <c r="E29" s="411">
        <v>0.8590277777777778</v>
      </c>
      <c r="F29" s="412" t="s">
        <v>11</v>
      </c>
      <c r="G29" s="366">
        <v>2</v>
      </c>
      <c r="H29" s="373"/>
      <c r="I29" s="309">
        <f t="shared" si="0"/>
        <v>0.1896308560215845</v>
      </c>
      <c r="J29" s="367"/>
      <c r="K29" s="380"/>
      <c r="L29" s="374">
        <v>9</v>
      </c>
      <c r="M29" s="374"/>
      <c r="N29" s="374"/>
      <c r="O29" s="375"/>
      <c r="P29" s="376"/>
      <c r="Q29" s="374"/>
      <c r="R29" s="375"/>
    </row>
    <row r="30" spans="1:18" ht="12" customHeight="1">
      <c r="A30" s="408">
        <v>26</v>
      </c>
      <c r="B30" s="364">
        <v>2</v>
      </c>
      <c r="C30" s="413" t="s">
        <v>154</v>
      </c>
      <c r="D30" s="158">
        <v>1940</v>
      </c>
      <c r="E30" s="411">
        <v>0.8652777777777777</v>
      </c>
      <c r="F30" s="412" t="s">
        <v>32</v>
      </c>
      <c r="G30" s="366">
        <v>9</v>
      </c>
      <c r="H30" s="373" t="s">
        <v>155</v>
      </c>
      <c r="I30" s="309">
        <f t="shared" si="0"/>
        <v>0.19101054697081185</v>
      </c>
      <c r="J30" s="367" t="s">
        <v>244</v>
      </c>
      <c r="K30" s="380"/>
      <c r="L30" s="374"/>
      <c r="M30" s="374"/>
      <c r="N30" s="374"/>
      <c r="O30" s="375">
        <v>2</v>
      </c>
      <c r="P30" s="376"/>
      <c r="Q30" s="374"/>
      <c r="R30" s="375"/>
    </row>
    <row r="31" spans="1:18" ht="12" customHeight="1">
      <c r="A31" s="408">
        <v>27</v>
      </c>
      <c r="B31" s="364">
        <v>2</v>
      </c>
      <c r="C31" s="414" t="s">
        <v>151</v>
      </c>
      <c r="D31" s="158">
        <v>1993</v>
      </c>
      <c r="E31" s="416">
        <v>0.875</v>
      </c>
      <c r="F31" s="412" t="s">
        <v>45</v>
      </c>
      <c r="G31" s="417">
        <v>9</v>
      </c>
      <c r="H31" s="373" t="s">
        <v>65</v>
      </c>
      <c r="I31" s="309">
        <f t="shared" si="0"/>
        <v>0.19315673289183222</v>
      </c>
      <c r="J31" s="367"/>
      <c r="K31" s="380"/>
      <c r="L31" s="374"/>
      <c r="M31" s="374"/>
      <c r="N31" s="374"/>
      <c r="O31" s="375"/>
      <c r="P31" s="376">
        <v>2</v>
      </c>
      <c r="Q31" s="374"/>
      <c r="R31" s="375"/>
    </row>
    <row r="32" spans="1:18" ht="12" customHeight="1">
      <c r="A32" s="408">
        <v>28</v>
      </c>
      <c r="B32" s="364">
        <v>7</v>
      </c>
      <c r="C32" s="409" t="s">
        <v>17</v>
      </c>
      <c r="D32" s="410">
        <v>1965</v>
      </c>
      <c r="E32" s="411">
        <v>0.8805555555555555</v>
      </c>
      <c r="F32" s="412" t="s">
        <v>16</v>
      </c>
      <c r="G32" s="366">
        <v>4</v>
      </c>
      <c r="H32" s="379"/>
      <c r="I32" s="309">
        <f t="shared" si="0"/>
        <v>0.19438312484670098</v>
      </c>
      <c r="J32" s="367" t="s">
        <v>244</v>
      </c>
      <c r="K32" s="380"/>
      <c r="L32" s="374"/>
      <c r="M32" s="374">
        <v>7</v>
      </c>
      <c r="N32" s="374"/>
      <c r="O32" s="375"/>
      <c r="P32" s="376"/>
      <c r="Q32" s="374"/>
      <c r="R32" s="375"/>
    </row>
    <row r="33" spans="1:18" ht="12" customHeight="1">
      <c r="A33" s="408">
        <v>29</v>
      </c>
      <c r="B33" s="364">
        <v>8</v>
      </c>
      <c r="C33" s="409" t="s">
        <v>139</v>
      </c>
      <c r="D33" s="410">
        <v>1967</v>
      </c>
      <c r="E33" s="411">
        <v>0.8819444444444445</v>
      </c>
      <c r="F33" s="412" t="s">
        <v>16</v>
      </c>
      <c r="G33" s="366">
        <v>3</v>
      </c>
      <c r="H33" s="379" t="s">
        <v>24</v>
      </c>
      <c r="I33" s="309">
        <f t="shared" si="0"/>
        <v>0.19468972283541822</v>
      </c>
      <c r="J33" s="367"/>
      <c r="K33" s="380"/>
      <c r="L33" s="374"/>
      <c r="M33" s="374">
        <v>8</v>
      </c>
      <c r="N33" s="374"/>
      <c r="O33" s="375"/>
      <c r="P33" s="376"/>
      <c r="Q33" s="374"/>
      <c r="R33" s="375"/>
    </row>
    <row r="34" spans="1:18" ht="12" customHeight="1">
      <c r="A34" s="408">
        <v>30</v>
      </c>
      <c r="B34" s="364">
        <v>10</v>
      </c>
      <c r="C34" s="413" t="s">
        <v>159</v>
      </c>
      <c r="D34" s="158">
        <v>1973</v>
      </c>
      <c r="E34" s="411">
        <v>0.8923611111111112</v>
      </c>
      <c r="F34" s="412" t="s">
        <v>11</v>
      </c>
      <c r="G34" s="366">
        <v>1</v>
      </c>
      <c r="H34" s="373" t="s">
        <v>24</v>
      </c>
      <c r="I34" s="309">
        <f t="shared" si="0"/>
        <v>0.19698920775079715</v>
      </c>
      <c r="J34" s="367" t="s">
        <v>244</v>
      </c>
      <c r="K34" s="380"/>
      <c r="L34" s="374">
        <v>10</v>
      </c>
      <c r="M34" s="374"/>
      <c r="N34" s="374"/>
      <c r="O34" s="375"/>
      <c r="P34" s="376"/>
      <c r="Q34" s="374"/>
      <c r="R34" s="375"/>
    </row>
    <row r="35" spans="1:18" ht="12" customHeight="1">
      <c r="A35" s="408">
        <v>31</v>
      </c>
      <c r="B35" s="364">
        <v>3</v>
      </c>
      <c r="C35" s="409" t="s">
        <v>33</v>
      </c>
      <c r="D35" s="158">
        <v>1945</v>
      </c>
      <c r="E35" s="416">
        <v>0.9145833333333333</v>
      </c>
      <c r="F35" s="412" t="s">
        <v>32</v>
      </c>
      <c r="G35" s="417">
        <v>8</v>
      </c>
      <c r="H35" s="373" t="s">
        <v>22</v>
      </c>
      <c r="I35" s="309">
        <f t="shared" si="0"/>
        <v>0.20189477557027224</v>
      </c>
      <c r="J35" s="367" t="s">
        <v>244</v>
      </c>
      <c r="K35" s="380"/>
      <c r="L35" s="374"/>
      <c r="M35" s="374"/>
      <c r="N35" s="374"/>
      <c r="O35" s="375">
        <v>3</v>
      </c>
      <c r="P35" s="376"/>
      <c r="Q35" s="374"/>
      <c r="R35" s="375"/>
    </row>
    <row r="36" spans="1:18" ht="12" customHeight="1">
      <c r="A36" s="408">
        <v>32</v>
      </c>
      <c r="B36" s="364">
        <v>3</v>
      </c>
      <c r="C36" s="413" t="s">
        <v>46</v>
      </c>
      <c r="D36" s="158">
        <v>1989</v>
      </c>
      <c r="E36" s="416">
        <v>0.9159722222222223</v>
      </c>
      <c r="F36" s="412" t="s">
        <v>45</v>
      </c>
      <c r="G36" s="417">
        <v>8</v>
      </c>
      <c r="H36" s="373" t="s">
        <v>47</v>
      </c>
      <c r="I36" s="309">
        <f t="shared" si="0"/>
        <v>0.20220137355898946</v>
      </c>
      <c r="J36" s="367"/>
      <c r="K36" s="380"/>
      <c r="L36" s="374"/>
      <c r="M36" s="374"/>
      <c r="N36" s="374"/>
      <c r="O36" s="375"/>
      <c r="P36" s="376">
        <v>3</v>
      </c>
      <c r="Q36" s="374"/>
      <c r="R36" s="375"/>
    </row>
    <row r="37" spans="1:18" ht="12" customHeight="1">
      <c r="A37" s="408">
        <v>33</v>
      </c>
      <c r="B37" s="364">
        <v>4</v>
      </c>
      <c r="C37" s="413" t="s">
        <v>36</v>
      </c>
      <c r="D37" s="158">
        <v>1948</v>
      </c>
      <c r="E37" s="415" t="s">
        <v>267</v>
      </c>
      <c r="F37" s="412" t="s">
        <v>32</v>
      </c>
      <c r="G37" s="366">
        <v>7</v>
      </c>
      <c r="H37" s="373" t="s">
        <v>22</v>
      </c>
      <c r="I37" s="309">
        <f aca="true" t="shared" si="1" ref="I37:I57">SUM(E37)/4.53</f>
        <v>0</v>
      </c>
      <c r="J37" s="367"/>
      <c r="K37" s="380"/>
      <c r="L37" s="374"/>
      <c r="M37" s="374"/>
      <c r="N37" s="374"/>
      <c r="O37" s="375">
        <v>4</v>
      </c>
      <c r="P37" s="376"/>
      <c r="Q37" s="374"/>
      <c r="R37" s="375"/>
    </row>
    <row r="38" spans="1:18" ht="12" customHeight="1">
      <c r="A38" s="408">
        <v>34</v>
      </c>
      <c r="B38" s="364">
        <v>5</v>
      </c>
      <c r="C38" s="413" t="s">
        <v>56</v>
      </c>
      <c r="D38" s="158">
        <v>1945</v>
      </c>
      <c r="E38" s="411">
        <v>0.9430555555555555</v>
      </c>
      <c r="F38" s="412" t="s">
        <v>32</v>
      </c>
      <c r="G38" s="366">
        <v>6</v>
      </c>
      <c r="H38" s="373" t="s">
        <v>38</v>
      </c>
      <c r="I38" s="309">
        <f t="shared" si="1"/>
        <v>0.20818003433897472</v>
      </c>
      <c r="J38" s="367" t="s">
        <v>244</v>
      </c>
      <c r="K38" s="380"/>
      <c r="L38" s="374"/>
      <c r="M38" s="374"/>
      <c r="N38" s="374"/>
      <c r="O38" s="375">
        <v>5</v>
      </c>
      <c r="P38" s="376"/>
      <c r="Q38" s="374"/>
      <c r="R38" s="375"/>
    </row>
    <row r="39" spans="1:18" ht="12" customHeight="1">
      <c r="A39" s="408">
        <v>35</v>
      </c>
      <c r="B39" s="364">
        <v>11</v>
      </c>
      <c r="C39" s="413" t="s">
        <v>59</v>
      </c>
      <c r="D39" s="158">
        <v>1978</v>
      </c>
      <c r="E39" s="411">
        <v>0.9590277777777777</v>
      </c>
      <c r="F39" s="412" t="s">
        <v>11</v>
      </c>
      <c r="G39" s="366">
        <v>0</v>
      </c>
      <c r="H39" s="373" t="s">
        <v>24</v>
      </c>
      <c r="I39" s="309">
        <f t="shared" si="1"/>
        <v>0.21170591120922244</v>
      </c>
      <c r="J39" s="367"/>
      <c r="K39" s="380"/>
      <c r="L39" s="374">
        <v>11</v>
      </c>
      <c r="M39" s="374"/>
      <c r="N39" s="374"/>
      <c r="O39" s="375"/>
      <c r="P39" s="376"/>
      <c r="Q39" s="374"/>
      <c r="R39" s="375"/>
    </row>
    <row r="40" spans="1:18" ht="12" customHeight="1">
      <c r="A40" s="408">
        <v>36</v>
      </c>
      <c r="B40" s="364">
        <v>4</v>
      </c>
      <c r="C40" s="413" t="s">
        <v>63</v>
      </c>
      <c r="D40" s="158">
        <v>1992</v>
      </c>
      <c r="E40" s="416">
        <v>0.9611111111111111</v>
      </c>
      <c r="F40" s="412" t="s">
        <v>45</v>
      </c>
      <c r="G40" s="417">
        <v>7</v>
      </c>
      <c r="H40" s="373"/>
      <c r="I40" s="309">
        <f t="shared" si="1"/>
        <v>0.21216580819229824</v>
      </c>
      <c r="J40" s="367"/>
      <c r="K40" s="380"/>
      <c r="L40" s="374"/>
      <c r="M40" s="374"/>
      <c r="N40" s="374"/>
      <c r="O40" s="375"/>
      <c r="P40" s="376">
        <v>4</v>
      </c>
      <c r="Q40" s="374"/>
      <c r="R40" s="375"/>
    </row>
    <row r="41" spans="1:18" ht="12" customHeight="1">
      <c r="A41" s="408">
        <v>37</v>
      </c>
      <c r="B41" s="364">
        <v>9</v>
      </c>
      <c r="C41" s="413" t="s">
        <v>148</v>
      </c>
      <c r="D41" s="158">
        <v>1962</v>
      </c>
      <c r="E41" s="411">
        <v>0.9652777777777778</v>
      </c>
      <c r="F41" s="412" t="s">
        <v>16</v>
      </c>
      <c r="G41" s="366">
        <v>2</v>
      </c>
      <c r="H41" s="373" t="s">
        <v>149</v>
      </c>
      <c r="I41" s="309">
        <f t="shared" si="1"/>
        <v>0.21308560215844982</v>
      </c>
      <c r="J41" s="367"/>
      <c r="K41" s="380"/>
      <c r="L41" s="374"/>
      <c r="M41" s="374">
        <v>9</v>
      </c>
      <c r="N41" s="374"/>
      <c r="O41" s="375"/>
      <c r="P41" s="376"/>
      <c r="Q41" s="374"/>
      <c r="R41" s="375"/>
    </row>
    <row r="42" spans="1:18" ht="12" customHeight="1">
      <c r="A42" s="408">
        <v>38</v>
      </c>
      <c r="B42" s="364">
        <v>5</v>
      </c>
      <c r="C42" s="409" t="s">
        <v>66</v>
      </c>
      <c r="D42" s="410">
        <v>1949</v>
      </c>
      <c r="E42" s="411">
        <v>0.96875</v>
      </c>
      <c r="F42" s="412" t="s">
        <v>40</v>
      </c>
      <c r="G42" s="366">
        <v>6</v>
      </c>
      <c r="H42" s="382" t="s">
        <v>24</v>
      </c>
      <c r="I42" s="309">
        <f t="shared" si="1"/>
        <v>0.2138520971302428</v>
      </c>
      <c r="J42" s="367"/>
      <c r="K42" s="380"/>
      <c r="L42" s="374"/>
      <c r="M42" s="374"/>
      <c r="N42" s="374">
        <v>5</v>
      </c>
      <c r="O42" s="375"/>
      <c r="P42" s="376"/>
      <c r="Q42" s="374"/>
      <c r="R42" s="375"/>
    </row>
    <row r="43" spans="1:18" ht="12" customHeight="1">
      <c r="A43" s="408">
        <v>39</v>
      </c>
      <c r="B43" s="364">
        <v>6</v>
      </c>
      <c r="C43" s="414" t="s">
        <v>52</v>
      </c>
      <c r="D43" s="158">
        <v>1949</v>
      </c>
      <c r="E43" s="411">
        <v>0.9784722222222223</v>
      </c>
      <c r="F43" s="412" t="s">
        <v>40</v>
      </c>
      <c r="G43" s="366">
        <v>5</v>
      </c>
      <c r="H43" s="373" t="s">
        <v>38</v>
      </c>
      <c r="I43" s="309">
        <f t="shared" si="1"/>
        <v>0.2159982830512632</v>
      </c>
      <c r="J43" s="367"/>
      <c r="K43" s="380"/>
      <c r="L43" s="374"/>
      <c r="M43" s="374"/>
      <c r="N43" s="374">
        <v>6</v>
      </c>
      <c r="O43" s="375"/>
      <c r="P43" s="376"/>
      <c r="Q43" s="374"/>
      <c r="R43" s="375"/>
    </row>
    <row r="44" spans="1:18" ht="12" customHeight="1">
      <c r="A44" s="408">
        <v>40</v>
      </c>
      <c r="B44" s="364">
        <v>7</v>
      </c>
      <c r="C44" s="413" t="s">
        <v>96</v>
      </c>
      <c r="D44" s="158">
        <v>1953</v>
      </c>
      <c r="E44" s="411">
        <v>0.9972222222222222</v>
      </c>
      <c r="F44" s="412" t="s">
        <v>40</v>
      </c>
      <c r="G44" s="366">
        <v>4</v>
      </c>
      <c r="H44" s="373" t="s">
        <v>38</v>
      </c>
      <c r="I44" s="309">
        <f t="shared" si="1"/>
        <v>0.22013735589894529</v>
      </c>
      <c r="J44" s="367" t="s">
        <v>244</v>
      </c>
      <c r="K44" s="380"/>
      <c r="L44" s="374"/>
      <c r="M44" s="374"/>
      <c r="N44" s="374">
        <v>7</v>
      </c>
      <c r="O44" s="375"/>
      <c r="P44" s="376"/>
      <c r="Q44" s="374"/>
      <c r="R44" s="375"/>
    </row>
    <row r="45" spans="1:18" ht="12" customHeight="1">
      <c r="A45" s="408">
        <v>41</v>
      </c>
      <c r="B45" s="364">
        <v>6</v>
      </c>
      <c r="C45" s="414" t="s">
        <v>99</v>
      </c>
      <c r="D45" s="158">
        <v>1988</v>
      </c>
      <c r="E45" s="418" t="s">
        <v>98</v>
      </c>
      <c r="F45" s="412" t="s">
        <v>45</v>
      </c>
      <c r="G45" s="417">
        <v>6</v>
      </c>
      <c r="H45" s="373" t="s">
        <v>100</v>
      </c>
      <c r="I45" s="309">
        <f t="shared" si="1"/>
        <v>0</v>
      </c>
      <c r="J45" s="367"/>
      <c r="K45" s="380"/>
      <c r="L45" s="374"/>
      <c r="M45" s="374"/>
      <c r="N45" s="374"/>
      <c r="O45" s="375"/>
      <c r="P45" s="376">
        <v>5</v>
      </c>
      <c r="Q45" s="374"/>
      <c r="R45" s="375"/>
    </row>
    <row r="46" spans="1:18" ht="12" customHeight="1">
      <c r="A46" s="408">
        <v>42</v>
      </c>
      <c r="B46" s="364">
        <v>1</v>
      </c>
      <c r="C46" s="413" t="s">
        <v>91</v>
      </c>
      <c r="D46" s="158">
        <v>1963</v>
      </c>
      <c r="E46" s="418" t="s">
        <v>224</v>
      </c>
      <c r="F46" s="412" t="s">
        <v>90</v>
      </c>
      <c r="G46" s="417">
        <v>10</v>
      </c>
      <c r="H46" s="385" t="s">
        <v>92</v>
      </c>
      <c r="I46" s="309">
        <f t="shared" si="1"/>
        <v>0</v>
      </c>
      <c r="J46" s="367"/>
      <c r="K46" s="380"/>
      <c r="L46" s="374"/>
      <c r="M46" s="374"/>
      <c r="N46" s="374"/>
      <c r="O46" s="375"/>
      <c r="P46" s="376"/>
      <c r="Q46" s="374">
        <v>1</v>
      </c>
      <c r="R46" s="375"/>
    </row>
    <row r="47" spans="1:18" ht="12" customHeight="1">
      <c r="A47" s="408">
        <v>43</v>
      </c>
      <c r="B47" s="364">
        <v>12</v>
      </c>
      <c r="C47" s="413" t="s">
        <v>122</v>
      </c>
      <c r="D47" s="158">
        <v>1971</v>
      </c>
      <c r="E47" s="415" t="s">
        <v>121</v>
      </c>
      <c r="F47" s="412" t="s">
        <v>11</v>
      </c>
      <c r="G47" s="366">
        <v>0</v>
      </c>
      <c r="H47" s="373"/>
      <c r="I47" s="309">
        <f t="shared" si="1"/>
        <v>0</v>
      </c>
      <c r="J47" s="367"/>
      <c r="K47" s="380"/>
      <c r="L47" s="374">
        <v>12</v>
      </c>
      <c r="M47" s="374"/>
      <c r="N47" s="374"/>
      <c r="O47" s="375"/>
      <c r="P47" s="376"/>
      <c r="Q47" s="374"/>
      <c r="R47" s="375"/>
    </row>
    <row r="48" spans="1:18" ht="12" customHeight="1">
      <c r="A48" s="408">
        <v>44</v>
      </c>
      <c r="B48" s="364">
        <v>8</v>
      </c>
      <c r="C48" s="414" t="s">
        <v>109</v>
      </c>
      <c r="D48" s="158">
        <v>1953</v>
      </c>
      <c r="E48" s="415" t="s">
        <v>199</v>
      </c>
      <c r="F48" s="412" t="s">
        <v>40</v>
      </c>
      <c r="G48" s="366">
        <v>3</v>
      </c>
      <c r="H48" s="373" t="s">
        <v>110</v>
      </c>
      <c r="I48" s="309">
        <f t="shared" si="1"/>
        <v>0</v>
      </c>
      <c r="J48" s="367"/>
      <c r="K48" s="380"/>
      <c r="L48" s="374"/>
      <c r="M48" s="374"/>
      <c r="N48" s="374">
        <v>8</v>
      </c>
      <c r="O48" s="375"/>
      <c r="P48" s="376"/>
      <c r="Q48" s="374"/>
      <c r="R48" s="375"/>
    </row>
    <row r="49" spans="1:18" ht="12" customHeight="1">
      <c r="A49" s="408">
        <v>45</v>
      </c>
      <c r="B49" s="364">
        <v>4</v>
      </c>
      <c r="C49" s="413" t="s">
        <v>103</v>
      </c>
      <c r="D49" s="158">
        <v>1997</v>
      </c>
      <c r="E49" s="415" t="s">
        <v>268</v>
      </c>
      <c r="F49" s="412" t="s">
        <v>8</v>
      </c>
      <c r="G49" s="366">
        <v>7</v>
      </c>
      <c r="H49" s="373" t="s">
        <v>38</v>
      </c>
      <c r="I49" s="309">
        <f t="shared" si="1"/>
        <v>0</v>
      </c>
      <c r="J49" s="367"/>
      <c r="K49" s="380">
        <v>4</v>
      </c>
      <c r="L49" s="374"/>
      <c r="M49" s="374"/>
      <c r="N49" s="374"/>
      <c r="O49" s="375"/>
      <c r="P49" s="376"/>
      <c r="Q49" s="374"/>
      <c r="R49" s="375"/>
    </row>
    <row r="50" spans="1:18" ht="12" customHeight="1">
      <c r="A50" s="408">
        <v>46</v>
      </c>
      <c r="B50" s="364">
        <v>9</v>
      </c>
      <c r="C50" s="414" t="s">
        <v>116</v>
      </c>
      <c r="D50" s="158">
        <v>1958</v>
      </c>
      <c r="E50" s="415" t="s">
        <v>196</v>
      </c>
      <c r="F50" s="412" t="s">
        <v>40</v>
      </c>
      <c r="G50" s="366">
        <v>2</v>
      </c>
      <c r="H50" s="373"/>
      <c r="I50" s="309">
        <f t="shared" si="1"/>
        <v>0</v>
      </c>
      <c r="J50" s="194"/>
      <c r="K50" s="387"/>
      <c r="L50" s="388"/>
      <c r="M50" s="374"/>
      <c r="N50" s="374">
        <v>9</v>
      </c>
      <c r="O50" s="375"/>
      <c r="P50" s="376"/>
      <c r="Q50" s="374"/>
      <c r="R50" s="375"/>
    </row>
    <row r="51" spans="1:18" ht="12.75">
      <c r="A51" s="408">
        <v>47</v>
      </c>
      <c r="B51" s="364">
        <v>2</v>
      </c>
      <c r="C51" s="413" t="s">
        <v>119</v>
      </c>
      <c r="D51" s="158">
        <v>1954</v>
      </c>
      <c r="E51" s="418" t="s">
        <v>209</v>
      </c>
      <c r="F51" s="412" t="s">
        <v>90</v>
      </c>
      <c r="G51" s="417">
        <v>9</v>
      </c>
      <c r="H51" s="385" t="s">
        <v>24</v>
      </c>
      <c r="I51" s="309">
        <f t="shared" si="1"/>
        <v>0</v>
      </c>
      <c r="J51" s="383" t="s">
        <v>244</v>
      </c>
      <c r="K51" s="387"/>
      <c r="L51" s="388"/>
      <c r="M51" s="388"/>
      <c r="N51" s="388"/>
      <c r="O51" s="389"/>
      <c r="P51" s="390"/>
      <c r="Q51" s="374">
        <v>2</v>
      </c>
      <c r="R51" s="389"/>
    </row>
    <row r="52" spans="1:18" ht="12.75">
      <c r="A52" s="408">
        <v>48</v>
      </c>
      <c r="B52" s="364">
        <v>3</v>
      </c>
      <c r="C52" s="413" t="s">
        <v>125</v>
      </c>
      <c r="D52" s="158">
        <v>1948</v>
      </c>
      <c r="E52" s="418" t="s">
        <v>220</v>
      </c>
      <c r="F52" s="412" t="s">
        <v>90</v>
      </c>
      <c r="G52" s="417">
        <v>8</v>
      </c>
      <c r="H52" s="373" t="s">
        <v>24</v>
      </c>
      <c r="I52" s="309">
        <f t="shared" si="1"/>
        <v>0</v>
      </c>
      <c r="J52" s="383" t="s">
        <v>244</v>
      </c>
      <c r="K52" s="387"/>
      <c r="L52" s="388"/>
      <c r="M52" s="388"/>
      <c r="N52" s="388"/>
      <c r="O52" s="389"/>
      <c r="P52" s="390"/>
      <c r="Q52" s="374">
        <v>3</v>
      </c>
      <c r="R52" s="389"/>
    </row>
    <row r="53" spans="1:18" ht="12.75">
      <c r="A53" s="408">
        <v>49</v>
      </c>
      <c r="B53" s="364">
        <v>4</v>
      </c>
      <c r="C53" s="413" t="s">
        <v>134</v>
      </c>
      <c r="D53" s="158">
        <v>1972</v>
      </c>
      <c r="E53" s="418" t="s">
        <v>133</v>
      </c>
      <c r="F53" s="412" t="s">
        <v>90</v>
      </c>
      <c r="G53" s="417">
        <v>7</v>
      </c>
      <c r="H53" s="373" t="s">
        <v>24</v>
      </c>
      <c r="I53" s="309">
        <f t="shared" si="1"/>
        <v>0</v>
      </c>
      <c r="J53" s="383" t="s">
        <v>244</v>
      </c>
      <c r="K53" s="387"/>
      <c r="L53" s="388"/>
      <c r="M53" s="388"/>
      <c r="N53" s="388"/>
      <c r="O53" s="389"/>
      <c r="P53" s="390"/>
      <c r="Q53" s="374">
        <v>4</v>
      </c>
      <c r="R53" s="389"/>
    </row>
    <row r="54" spans="1:18" ht="12.75">
      <c r="A54" s="408">
        <v>50</v>
      </c>
      <c r="B54" s="364">
        <v>5</v>
      </c>
      <c r="C54" s="413" t="s">
        <v>144</v>
      </c>
      <c r="D54" s="158">
        <v>1970</v>
      </c>
      <c r="E54" s="418" t="s">
        <v>143</v>
      </c>
      <c r="F54" s="412" t="s">
        <v>90</v>
      </c>
      <c r="G54" s="417">
        <v>6</v>
      </c>
      <c r="H54" s="385" t="s">
        <v>58</v>
      </c>
      <c r="I54" s="309">
        <f t="shared" si="1"/>
        <v>0</v>
      </c>
      <c r="J54" s="383" t="s">
        <v>247</v>
      </c>
      <c r="K54" s="387"/>
      <c r="L54" s="388"/>
      <c r="M54" s="388"/>
      <c r="N54" s="388"/>
      <c r="O54" s="389"/>
      <c r="P54" s="390"/>
      <c r="Q54" s="374">
        <v>5</v>
      </c>
      <c r="R54" s="389"/>
    </row>
    <row r="55" spans="1:18" ht="12.75">
      <c r="A55" s="408">
        <v>51</v>
      </c>
      <c r="B55" s="364">
        <v>6</v>
      </c>
      <c r="C55" s="413" t="s">
        <v>141</v>
      </c>
      <c r="D55" s="158">
        <v>1939</v>
      </c>
      <c r="E55" s="418" t="s">
        <v>227</v>
      </c>
      <c r="F55" s="412" t="s">
        <v>90</v>
      </c>
      <c r="G55" s="417">
        <v>5</v>
      </c>
      <c r="H55" s="385" t="s">
        <v>58</v>
      </c>
      <c r="I55" s="309">
        <f t="shared" si="1"/>
        <v>0</v>
      </c>
      <c r="J55" s="383"/>
      <c r="K55" s="387"/>
      <c r="L55" s="388"/>
      <c r="M55" s="388"/>
      <c r="N55" s="388"/>
      <c r="O55" s="389"/>
      <c r="P55" s="390"/>
      <c r="Q55" s="374">
        <v>6</v>
      </c>
      <c r="R55" s="389"/>
    </row>
    <row r="56" spans="1:18" ht="12.75">
      <c r="A56" s="408">
        <v>52</v>
      </c>
      <c r="B56" s="364">
        <v>7</v>
      </c>
      <c r="C56" s="413" t="s">
        <v>225</v>
      </c>
      <c r="D56" s="158">
        <v>1959</v>
      </c>
      <c r="E56" s="418" t="s">
        <v>146</v>
      </c>
      <c r="F56" s="412" t="s">
        <v>90</v>
      </c>
      <c r="G56" s="417">
        <v>4</v>
      </c>
      <c r="H56" s="386"/>
      <c r="I56" s="309">
        <f t="shared" si="1"/>
        <v>0</v>
      </c>
      <c r="J56" s="383"/>
      <c r="K56" s="387"/>
      <c r="L56" s="388"/>
      <c r="M56" s="388"/>
      <c r="N56" s="388"/>
      <c r="O56" s="389"/>
      <c r="P56" s="390"/>
      <c r="Q56" s="374">
        <v>7</v>
      </c>
      <c r="R56" s="389"/>
    </row>
    <row r="57" spans="1:18" ht="12.75">
      <c r="A57" s="419">
        <v>53</v>
      </c>
      <c r="B57" s="420">
        <v>8</v>
      </c>
      <c r="C57" s="421" t="s">
        <v>150</v>
      </c>
      <c r="D57" s="422">
        <v>1960</v>
      </c>
      <c r="E57" s="423" t="s">
        <v>146</v>
      </c>
      <c r="F57" s="424" t="s">
        <v>90</v>
      </c>
      <c r="G57" s="425">
        <v>3</v>
      </c>
      <c r="H57" s="426"/>
      <c r="I57" s="321">
        <f t="shared" si="1"/>
        <v>0</v>
      </c>
      <c r="J57" s="427"/>
      <c r="K57" s="428"/>
      <c r="L57" s="429"/>
      <c r="M57" s="429"/>
      <c r="N57" s="429"/>
      <c r="O57" s="430"/>
      <c r="P57" s="431"/>
      <c r="Q57" s="432">
        <v>8</v>
      </c>
      <c r="R57" s="430"/>
    </row>
    <row r="58" spans="1:10" ht="12.75">
      <c r="A58" s="323"/>
      <c r="B58" s="323"/>
      <c r="C58" s="323"/>
      <c r="D58" s="323"/>
      <c r="E58" s="323"/>
      <c r="F58" s="323"/>
      <c r="G58" s="323"/>
      <c r="H58" s="323"/>
      <c r="I58" s="323"/>
      <c r="J58" s="323"/>
    </row>
    <row r="59" spans="1:10" ht="12.75">
      <c r="A59" s="323"/>
      <c r="B59" s="323"/>
      <c r="C59" s="323"/>
      <c r="D59" s="323"/>
      <c r="E59" s="323"/>
      <c r="F59" s="323"/>
      <c r="G59" s="323"/>
      <c r="H59" s="323"/>
      <c r="I59" s="323"/>
      <c r="J59" s="323"/>
    </row>
    <row r="60" spans="1:10" ht="12.75">
      <c r="A60" s="323"/>
      <c r="B60" s="323"/>
      <c r="C60" s="323"/>
      <c r="D60" s="323"/>
      <c r="E60" s="323"/>
      <c r="F60" s="323"/>
      <c r="G60" s="323"/>
      <c r="H60" s="323"/>
      <c r="I60" s="323"/>
      <c r="J60" s="323"/>
    </row>
    <row r="61" spans="1:10" ht="12.75">
      <c r="A61" s="323"/>
      <c r="B61" s="323"/>
      <c r="C61" s="323"/>
      <c r="D61" s="323"/>
      <c r="E61" s="323"/>
      <c r="F61" s="323"/>
      <c r="G61" s="323"/>
      <c r="H61" s="323"/>
      <c r="I61" s="323"/>
      <c r="J61" s="323"/>
    </row>
    <row r="62" spans="1:10" ht="12.75">
      <c r="A62" s="323"/>
      <c r="B62" s="323"/>
      <c r="C62" s="323"/>
      <c r="D62" s="323"/>
      <c r="E62" s="323"/>
      <c r="F62" s="323"/>
      <c r="G62" s="323"/>
      <c r="H62" s="323"/>
      <c r="I62" s="323"/>
      <c r="J62" s="323"/>
    </row>
    <row r="63" spans="1:10" ht="12.75">
      <c r="A63" s="323"/>
      <c r="B63" s="323"/>
      <c r="C63" s="323"/>
      <c r="D63" s="323"/>
      <c r="E63" s="323"/>
      <c r="F63" s="323"/>
      <c r="G63" s="323"/>
      <c r="H63" s="323"/>
      <c r="I63" s="323"/>
      <c r="J63" s="323"/>
    </row>
    <row r="64" spans="1:10" ht="12.75">
      <c r="A64" s="323"/>
      <c r="B64" s="323"/>
      <c r="C64" s="323"/>
      <c r="D64" s="323"/>
      <c r="E64" s="323"/>
      <c r="F64" s="323"/>
      <c r="G64" s="323"/>
      <c r="H64" s="323"/>
      <c r="I64" s="323"/>
      <c r="J64" s="323"/>
    </row>
    <row r="65" spans="1:10" ht="12.75">
      <c r="A65" s="323"/>
      <c r="B65" s="323"/>
      <c r="C65" s="323"/>
      <c r="D65" s="323"/>
      <c r="E65" s="323"/>
      <c r="F65" s="323"/>
      <c r="G65" s="323"/>
      <c r="H65" s="323"/>
      <c r="I65" s="323"/>
      <c r="J65" s="323"/>
    </row>
    <row r="66" spans="1:10" ht="12.75">
      <c r="A66" s="323"/>
      <c r="B66" s="323"/>
      <c r="C66" s="323"/>
      <c r="D66" s="323"/>
      <c r="E66" s="323"/>
      <c r="F66" s="323"/>
      <c r="G66" s="323"/>
      <c r="H66" s="323"/>
      <c r="I66" s="323"/>
      <c r="J66" s="323"/>
    </row>
    <row r="67" spans="1:10" ht="12.75">
      <c r="A67" s="323"/>
      <c r="B67" s="323"/>
      <c r="C67" s="323"/>
      <c r="D67" s="323"/>
      <c r="E67" s="323"/>
      <c r="F67" s="323"/>
      <c r="G67" s="323"/>
      <c r="H67" s="323"/>
      <c r="I67" s="323"/>
      <c r="J67" s="323"/>
    </row>
    <row r="68" spans="1:10" ht="12.75">
      <c r="A68" s="323"/>
      <c r="B68" s="323"/>
      <c r="C68" s="323"/>
      <c r="D68" s="323"/>
      <c r="E68" s="323"/>
      <c r="F68" s="323"/>
      <c r="G68" s="323"/>
      <c r="H68" s="323"/>
      <c r="I68" s="323"/>
      <c r="J68" s="323"/>
    </row>
    <row r="69" spans="1:10" ht="12.75">
      <c r="A69" s="323"/>
      <c r="B69" s="323"/>
      <c r="C69" s="323"/>
      <c r="D69" s="323"/>
      <c r="E69" s="323"/>
      <c r="F69" s="323"/>
      <c r="G69" s="323"/>
      <c r="H69" s="323"/>
      <c r="I69" s="323"/>
      <c r="J69" s="323"/>
    </row>
    <row r="70" spans="1:10" ht="12.75">
      <c r="A70" s="323"/>
      <c r="B70" s="323"/>
      <c r="C70" s="323"/>
      <c r="D70" s="323"/>
      <c r="E70" s="323"/>
      <c r="F70" s="323"/>
      <c r="G70" s="323"/>
      <c r="H70" s="323"/>
      <c r="I70" s="323"/>
      <c r="J70" s="323"/>
    </row>
    <row r="71" spans="1:10" ht="12.75">
      <c r="A71" s="323"/>
      <c r="B71" s="323"/>
      <c r="C71" s="323"/>
      <c r="D71" s="323"/>
      <c r="E71" s="323"/>
      <c r="F71" s="323"/>
      <c r="G71" s="323"/>
      <c r="H71" s="323"/>
      <c r="I71" s="323"/>
      <c r="J71" s="323"/>
    </row>
    <row r="72" spans="1:10" ht="12.75">
      <c r="A72" s="323"/>
      <c r="B72" s="323"/>
      <c r="C72" s="323"/>
      <c r="D72" s="323"/>
      <c r="E72" s="323"/>
      <c r="F72" s="323"/>
      <c r="G72" s="323"/>
      <c r="H72" s="323"/>
      <c r="I72" s="323"/>
      <c r="J72" s="323"/>
    </row>
    <row r="73" spans="1:10" ht="12.75">
      <c r="A73" s="323"/>
      <c r="B73" s="323"/>
      <c r="C73" s="323"/>
      <c r="D73" s="323"/>
      <c r="E73" s="323"/>
      <c r="F73" s="323"/>
      <c r="G73" s="323"/>
      <c r="H73" s="323"/>
      <c r="I73" s="323"/>
      <c r="J73" s="323"/>
    </row>
    <row r="74" spans="1:10" ht="12.75">
      <c r="A74" s="323"/>
      <c r="B74" s="323"/>
      <c r="C74" s="323"/>
      <c r="D74" s="323"/>
      <c r="E74" s="323"/>
      <c r="F74" s="323"/>
      <c r="G74" s="323"/>
      <c r="H74" s="323"/>
      <c r="I74" s="323"/>
      <c r="J74" s="323"/>
    </row>
    <row r="75" spans="1:10" ht="12.75">
      <c r="A75" s="323"/>
      <c r="B75" s="323"/>
      <c r="C75" s="323"/>
      <c r="D75" s="323"/>
      <c r="E75" s="323"/>
      <c r="F75" s="323"/>
      <c r="G75" s="323"/>
      <c r="H75" s="323"/>
      <c r="I75" s="323"/>
      <c r="J75" s="323"/>
    </row>
    <row r="76" spans="1:10" ht="12.75">
      <c r="A76" s="323"/>
      <c r="B76" s="323"/>
      <c r="C76" s="323"/>
      <c r="D76" s="323"/>
      <c r="E76" s="323"/>
      <c r="F76" s="323"/>
      <c r="G76" s="323"/>
      <c r="H76" s="323"/>
      <c r="I76" s="323"/>
      <c r="J76" s="323"/>
    </row>
  </sheetData>
  <sheetProtection/>
  <autoFilter ref="A4:R57"/>
  <mergeCells count="14">
    <mergeCell ref="O2:O3"/>
    <mergeCell ref="P2:P3"/>
    <mergeCell ref="Q2:Q3"/>
    <mergeCell ref="A3:H3"/>
    <mergeCell ref="A1:H1"/>
    <mergeCell ref="I1:J3"/>
    <mergeCell ref="K1:O1"/>
    <mergeCell ref="P1:Q1"/>
    <mergeCell ref="R1:R3"/>
    <mergeCell ref="A2:H2"/>
    <mergeCell ref="K2:K3"/>
    <mergeCell ref="L2:L3"/>
    <mergeCell ref="M2:M3"/>
    <mergeCell ref="N2:N3"/>
  </mergeCells>
  <printOptions/>
  <pageMargins left="0.39375" right="0.39375" top="0.39375" bottom="0.39375" header="0.5118055555555556" footer="0.5118055555555556"/>
  <pageSetup horizontalDpi="300" verticalDpi="300" orientation="portrait" paperSize="8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7"/>
  <sheetViews>
    <sheetView zoomScalePageLayoutView="0" workbookViewId="0" topLeftCell="A1">
      <selection activeCell="D64" sqref="D64"/>
    </sheetView>
  </sheetViews>
  <sheetFormatPr defaultColWidth="9.00390625" defaultRowHeight="12.75"/>
  <cols>
    <col min="1" max="1" width="3.375" style="297" customWidth="1"/>
    <col min="2" max="2" width="2.875" style="298" customWidth="1"/>
    <col min="3" max="3" width="17.625" style="297" customWidth="1"/>
    <col min="4" max="4" width="4.375" style="298" customWidth="1"/>
    <col min="5" max="5" width="7.75390625" style="299" customWidth="1"/>
    <col min="6" max="6" width="3.375" style="298" customWidth="1"/>
    <col min="7" max="7" width="3.625" style="299" customWidth="1"/>
    <col min="8" max="8" width="16.75390625" style="300" customWidth="1"/>
    <col min="9" max="9" width="5.25390625" style="297" customWidth="1"/>
    <col min="10" max="10" width="9.00390625" style="297" customWidth="1"/>
    <col min="11" max="18" width="2.75390625" style="323" customWidth="1"/>
    <col min="19" max="16384" width="9.125" style="323" customWidth="1"/>
  </cols>
  <sheetData>
    <row r="1" spans="1:18" s="346" customFormat="1" ht="15.75" customHeight="1">
      <c r="A1" s="695" t="s">
        <v>234</v>
      </c>
      <c r="B1" s="695"/>
      <c r="C1" s="695"/>
      <c r="D1" s="695"/>
      <c r="E1" s="695"/>
      <c r="F1" s="695"/>
      <c r="G1" s="695"/>
      <c r="H1" s="695"/>
      <c r="I1" s="696" t="s">
        <v>248</v>
      </c>
      <c r="J1" s="696"/>
      <c r="K1" s="697" t="s">
        <v>229</v>
      </c>
      <c r="L1" s="697"/>
      <c r="M1" s="697"/>
      <c r="N1" s="697"/>
      <c r="O1" s="697"/>
      <c r="P1" s="698" t="s">
        <v>230</v>
      </c>
      <c r="Q1" s="698"/>
      <c r="R1" s="700" t="s">
        <v>249</v>
      </c>
    </row>
    <row r="2" spans="1:18" s="346" customFormat="1" ht="28.5" customHeight="1">
      <c r="A2" s="701" t="s">
        <v>269</v>
      </c>
      <c r="B2" s="701"/>
      <c r="C2" s="701"/>
      <c r="D2" s="701"/>
      <c r="E2" s="701"/>
      <c r="F2" s="701"/>
      <c r="G2" s="701"/>
      <c r="H2" s="701"/>
      <c r="I2" s="696"/>
      <c r="J2" s="696"/>
      <c r="K2" s="685" t="s">
        <v>251</v>
      </c>
      <c r="L2" s="685" t="s">
        <v>252</v>
      </c>
      <c r="M2" s="685" t="s">
        <v>253</v>
      </c>
      <c r="N2" s="685" t="s">
        <v>254</v>
      </c>
      <c r="O2" s="685" t="s">
        <v>255</v>
      </c>
      <c r="P2" s="686" t="s">
        <v>256</v>
      </c>
      <c r="Q2" s="685" t="s">
        <v>257</v>
      </c>
      <c r="R2" s="700"/>
    </row>
    <row r="3" spans="1:18" ht="18" customHeight="1">
      <c r="A3" s="694" t="s">
        <v>270</v>
      </c>
      <c r="B3" s="694"/>
      <c r="C3" s="694"/>
      <c r="D3" s="694"/>
      <c r="E3" s="694"/>
      <c r="F3" s="694"/>
      <c r="G3" s="694"/>
      <c r="H3" s="694"/>
      <c r="I3" s="696"/>
      <c r="J3" s="696"/>
      <c r="K3" s="685"/>
      <c r="L3" s="685"/>
      <c r="M3" s="685"/>
      <c r="N3" s="685"/>
      <c r="O3" s="685"/>
      <c r="P3" s="686"/>
      <c r="Q3" s="685"/>
      <c r="R3" s="700"/>
    </row>
    <row r="4" spans="1:18" ht="12.75">
      <c r="A4" s="433" t="s">
        <v>237</v>
      </c>
      <c r="B4" s="434" t="s">
        <v>3</v>
      </c>
      <c r="C4" s="434" t="s">
        <v>5</v>
      </c>
      <c r="D4" s="434" t="s">
        <v>238</v>
      </c>
      <c r="E4" s="435" t="s">
        <v>4</v>
      </c>
      <c r="F4" s="436" t="s">
        <v>2</v>
      </c>
      <c r="G4" s="435" t="s">
        <v>239</v>
      </c>
      <c r="H4" s="434" t="s">
        <v>240</v>
      </c>
      <c r="I4" s="434" t="s">
        <v>271</v>
      </c>
      <c r="J4" s="434" t="s">
        <v>242</v>
      </c>
      <c r="K4" s="437" t="s">
        <v>8</v>
      </c>
      <c r="L4" s="437" t="s">
        <v>11</v>
      </c>
      <c r="M4" s="437" t="s">
        <v>16</v>
      </c>
      <c r="N4" s="437" t="s">
        <v>40</v>
      </c>
      <c r="O4" s="437" t="s">
        <v>32</v>
      </c>
      <c r="P4" s="437" t="s">
        <v>45</v>
      </c>
      <c r="Q4" s="437" t="s">
        <v>90</v>
      </c>
      <c r="R4" s="438" t="s">
        <v>69</v>
      </c>
    </row>
    <row r="5" spans="1:18" ht="12" customHeight="1">
      <c r="A5" s="439">
        <v>1</v>
      </c>
      <c r="B5" s="440">
        <v>1</v>
      </c>
      <c r="C5" s="441" t="s">
        <v>272</v>
      </c>
      <c r="D5" s="440">
        <v>1986</v>
      </c>
      <c r="E5" s="442">
        <v>0.6645833333333333</v>
      </c>
      <c r="F5" s="440" t="s">
        <v>8</v>
      </c>
      <c r="G5" s="443">
        <v>10</v>
      </c>
      <c r="H5" s="444" t="s">
        <v>10</v>
      </c>
      <c r="I5" s="401">
        <f aca="true" t="shared" si="0" ref="I5:I45">SUM(E5/4.6*4.53)</f>
        <v>0.6544701086956523</v>
      </c>
      <c r="J5" s="440"/>
      <c r="K5" s="445">
        <v>1</v>
      </c>
      <c r="L5" s="446"/>
      <c r="M5" s="446"/>
      <c r="N5" s="446"/>
      <c r="O5" s="446"/>
      <c r="P5" s="446"/>
      <c r="Q5" s="446"/>
      <c r="R5" s="447"/>
    </row>
    <row r="6" spans="1:18" ht="12" customHeight="1">
      <c r="A6" s="448">
        <v>2</v>
      </c>
      <c r="B6" s="315">
        <v>2</v>
      </c>
      <c r="C6" s="449" t="s">
        <v>273</v>
      </c>
      <c r="D6" s="304">
        <v>1991</v>
      </c>
      <c r="E6" s="450">
        <v>0.6694444444444444</v>
      </c>
      <c r="F6" s="304" t="s">
        <v>8</v>
      </c>
      <c r="G6" s="451">
        <v>9</v>
      </c>
      <c r="H6" s="452" t="s">
        <v>274</v>
      </c>
      <c r="I6" s="309">
        <f t="shared" si="0"/>
        <v>0.6592572463768117</v>
      </c>
      <c r="J6" s="304"/>
      <c r="K6" s="368">
        <v>2</v>
      </c>
      <c r="L6" s="369"/>
      <c r="M6" s="369"/>
      <c r="N6" s="369"/>
      <c r="O6" s="369"/>
      <c r="P6" s="369"/>
      <c r="Q6" s="369"/>
      <c r="R6" s="453"/>
    </row>
    <row r="7" spans="1:18" ht="12" customHeight="1">
      <c r="A7" s="454">
        <v>3</v>
      </c>
      <c r="B7" s="304">
        <v>3</v>
      </c>
      <c r="C7" s="449" t="s">
        <v>275</v>
      </c>
      <c r="D7" s="304">
        <v>1991</v>
      </c>
      <c r="E7" s="450">
        <v>0.7034722222222222</v>
      </c>
      <c r="F7" s="304" t="s">
        <v>8</v>
      </c>
      <c r="G7" s="451">
        <v>8</v>
      </c>
      <c r="H7" s="340" t="s">
        <v>274</v>
      </c>
      <c r="I7" s="309">
        <f t="shared" si="0"/>
        <v>0.6927672101449276</v>
      </c>
      <c r="J7" s="304"/>
      <c r="K7" s="403">
        <v>3</v>
      </c>
      <c r="L7" s="374"/>
      <c r="M7" s="374"/>
      <c r="N7" s="374"/>
      <c r="O7" s="374"/>
      <c r="P7" s="374"/>
      <c r="Q7" s="374"/>
      <c r="R7" s="455"/>
    </row>
    <row r="8" spans="1:19" ht="12" customHeight="1">
      <c r="A8" s="454">
        <v>4</v>
      </c>
      <c r="B8" s="304">
        <v>1</v>
      </c>
      <c r="C8" s="449" t="s">
        <v>276</v>
      </c>
      <c r="D8" s="304">
        <v>1970</v>
      </c>
      <c r="E8" s="450">
        <v>0.7090277777777777</v>
      </c>
      <c r="F8" s="304" t="s">
        <v>11</v>
      </c>
      <c r="G8" s="451">
        <v>10</v>
      </c>
      <c r="H8" s="456" t="s">
        <v>22</v>
      </c>
      <c r="I8" s="309">
        <f t="shared" si="0"/>
        <v>0.6982382246376811</v>
      </c>
      <c r="J8" s="304"/>
      <c r="K8" s="378"/>
      <c r="L8" s="374">
        <v>1</v>
      </c>
      <c r="M8" s="374"/>
      <c r="N8" s="374"/>
      <c r="O8" s="374"/>
      <c r="P8" s="374"/>
      <c r="Q8" s="374"/>
      <c r="R8" s="455"/>
      <c r="S8" s="377"/>
    </row>
    <row r="9" spans="1:18" ht="12" customHeight="1">
      <c r="A9" s="454">
        <v>5</v>
      </c>
      <c r="B9" s="304">
        <v>4</v>
      </c>
      <c r="C9" s="449" t="s">
        <v>277</v>
      </c>
      <c r="D9" s="304">
        <v>1992</v>
      </c>
      <c r="E9" s="450">
        <v>0.7152777777777778</v>
      </c>
      <c r="F9" s="304" t="s">
        <v>8</v>
      </c>
      <c r="G9" s="451">
        <v>7</v>
      </c>
      <c r="H9" s="340" t="s">
        <v>274</v>
      </c>
      <c r="I9" s="309">
        <f t="shared" si="0"/>
        <v>0.7043931159420291</v>
      </c>
      <c r="J9" s="457"/>
      <c r="K9" s="380">
        <v>4</v>
      </c>
      <c r="L9" s="374"/>
      <c r="M9" s="374"/>
      <c r="N9" s="374"/>
      <c r="O9" s="374"/>
      <c r="P9" s="374"/>
      <c r="Q9" s="374"/>
      <c r="R9" s="455"/>
    </row>
    <row r="10" spans="1:18" ht="12" customHeight="1">
      <c r="A10" s="454">
        <v>6</v>
      </c>
      <c r="B10" s="315">
        <v>1</v>
      </c>
      <c r="C10" s="449" t="s">
        <v>278</v>
      </c>
      <c r="D10" s="304">
        <v>1962</v>
      </c>
      <c r="E10" s="450">
        <v>0.7159722222222222</v>
      </c>
      <c r="F10" s="304" t="s">
        <v>16</v>
      </c>
      <c r="G10" s="451">
        <v>10</v>
      </c>
      <c r="H10" s="456" t="s">
        <v>35</v>
      </c>
      <c r="I10" s="309">
        <f t="shared" si="0"/>
        <v>0.7050769927536233</v>
      </c>
      <c r="J10" s="304"/>
      <c r="K10" s="380"/>
      <c r="L10" s="374"/>
      <c r="M10" s="374">
        <v>1</v>
      </c>
      <c r="N10" s="374"/>
      <c r="O10" s="374"/>
      <c r="P10" s="374"/>
      <c r="Q10" s="374"/>
      <c r="R10" s="455"/>
    </row>
    <row r="11" spans="1:18" ht="12" customHeight="1">
      <c r="A11" s="448">
        <v>7</v>
      </c>
      <c r="B11" s="304">
        <v>2</v>
      </c>
      <c r="C11" s="449" t="s">
        <v>279</v>
      </c>
      <c r="D11" s="304">
        <v>1963</v>
      </c>
      <c r="E11" s="450">
        <v>0.7527777777777778</v>
      </c>
      <c r="F11" s="304" t="s">
        <v>16</v>
      </c>
      <c r="G11" s="451">
        <v>9</v>
      </c>
      <c r="H11" s="456" t="s">
        <v>22</v>
      </c>
      <c r="I11" s="309">
        <f t="shared" si="0"/>
        <v>0.7413224637681161</v>
      </c>
      <c r="J11" s="304"/>
      <c r="K11" s="380"/>
      <c r="L11" s="374"/>
      <c r="M11" s="374">
        <v>2</v>
      </c>
      <c r="N11" s="374"/>
      <c r="O11" s="374"/>
      <c r="P11" s="374"/>
      <c r="Q11" s="374"/>
      <c r="R11" s="455"/>
    </row>
    <row r="12" spans="1:18" ht="12" customHeight="1">
      <c r="A12" s="454">
        <v>8</v>
      </c>
      <c r="B12" s="304">
        <v>2</v>
      </c>
      <c r="C12" s="449" t="s">
        <v>280</v>
      </c>
      <c r="D12" s="304">
        <v>1969</v>
      </c>
      <c r="E12" s="450">
        <v>0.7618055555555556</v>
      </c>
      <c r="F12" s="304" t="s">
        <v>11</v>
      </c>
      <c r="G12" s="451">
        <v>9</v>
      </c>
      <c r="H12" s="456" t="s">
        <v>28</v>
      </c>
      <c r="I12" s="309">
        <f t="shared" si="0"/>
        <v>0.7502128623188408</v>
      </c>
      <c r="J12" s="304"/>
      <c r="K12" s="380"/>
      <c r="L12" s="374">
        <v>2</v>
      </c>
      <c r="M12" s="374"/>
      <c r="N12" s="374"/>
      <c r="O12" s="374"/>
      <c r="P12" s="374"/>
      <c r="Q12" s="374"/>
      <c r="R12" s="455"/>
    </row>
    <row r="13" spans="1:18" ht="12" customHeight="1">
      <c r="A13" s="454">
        <v>9</v>
      </c>
      <c r="B13" s="304">
        <v>5</v>
      </c>
      <c r="C13" s="449" t="s">
        <v>281</v>
      </c>
      <c r="D13" s="304">
        <v>1992</v>
      </c>
      <c r="E13" s="450">
        <v>0.7701388888888889</v>
      </c>
      <c r="F13" s="304" t="s">
        <v>8</v>
      </c>
      <c r="G13" s="451">
        <v>6</v>
      </c>
      <c r="H13" s="340" t="s">
        <v>274</v>
      </c>
      <c r="I13" s="309">
        <f t="shared" si="0"/>
        <v>0.7584193840579712</v>
      </c>
      <c r="J13" s="304"/>
      <c r="K13" s="380">
        <v>5</v>
      </c>
      <c r="L13" s="374"/>
      <c r="M13" s="374"/>
      <c r="N13" s="374"/>
      <c r="O13" s="374"/>
      <c r="P13" s="374"/>
      <c r="Q13" s="374"/>
      <c r="R13" s="455"/>
    </row>
    <row r="14" spans="1:18" ht="12" customHeight="1">
      <c r="A14" s="454">
        <v>10</v>
      </c>
      <c r="B14" s="304">
        <v>6</v>
      </c>
      <c r="C14" s="449" t="s">
        <v>282</v>
      </c>
      <c r="D14" s="304">
        <v>1992</v>
      </c>
      <c r="E14" s="450">
        <v>0.7784722222222222</v>
      </c>
      <c r="F14" s="304" t="s">
        <v>8</v>
      </c>
      <c r="G14" s="451">
        <v>5</v>
      </c>
      <c r="H14" s="340" t="s">
        <v>274</v>
      </c>
      <c r="I14" s="309">
        <f t="shared" si="0"/>
        <v>0.7666259057971015</v>
      </c>
      <c r="J14" s="304"/>
      <c r="K14" s="380">
        <v>6</v>
      </c>
      <c r="L14" s="374"/>
      <c r="M14" s="374"/>
      <c r="N14" s="374"/>
      <c r="O14" s="374"/>
      <c r="P14" s="374"/>
      <c r="Q14" s="374"/>
      <c r="R14" s="455"/>
    </row>
    <row r="15" spans="1:18" ht="12" customHeight="1">
      <c r="A15" s="454">
        <v>11</v>
      </c>
      <c r="B15" s="315">
        <v>3</v>
      </c>
      <c r="C15" s="449" t="s">
        <v>283</v>
      </c>
      <c r="D15" s="304">
        <v>1972</v>
      </c>
      <c r="E15" s="450">
        <v>0.7916666666666666</v>
      </c>
      <c r="F15" s="304" t="s">
        <v>11</v>
      </c>
      <c r="G15" s="451">
        <v>8</v>
      </c>
      <c r="H15" s="456" t="s">
        <v>58</v>
      </c>
      <c r="I15" s="309">
        <f t="shared" si="0"/>
        <v>0.7796195652173914</v>
      </c>
      <c r="J15" s="304"/>
      <c r="K15" s="380"/>
      <c r="L15" s="374">
        <v>3</v>
      </c>
      <c r="M15" s="374"/>
      <c r="N15" s="374"/>
      <c r="O15" s="374"/>
      <c r="P15" s="374"/>
      <c r="Q15" s="374"/>
      <c r="R15" s="455"/>
    </row>
    <row r="16" spans="1:18" ht="12" customHeight="1">
      <c r="A16" s="448">
        <v>12</v>
      </c>
      <c r="B16" s="315">
        <v>7</v>
      </c>
      <c r="C16" s="449" t="s">
        <v>284</v>
      </c>
      <c r="D16" s="304">
        <v>1992</v>
      </c>
      <c r="E16" s="450">
        <v>0.8027777777777777</v>
      </c>
      <c r="F16" s="304" t="s">
        <v>8</v>
      </c>
      <c r="G16" s="451">
        <v>4</v>
      </c>
      <c r="H16" s="340" t="s">
        <v>274</v>
      </c>
      <c r="I16" s="309">
        <f t="shared" si="0"/>
        <v>0.7905615942028986</v>
      </c>
      <c r="J16" s="304"/>
      <c r="K16" s="380">
        <v>7</v>
      </c>
      <c r="L16" s="374"/>
      <c r="M16" s="374"/>
      <c r="N16" s="374"/>
      <c r="O16" s="374"/>
      <c r="P16" s="374"/>
      <c r="Q16" s="374"/>
      <c r="R16" s="455"/>
    </row>
    <row r="17" spans="1:19" ht="12" customHeight="1">
      <c r="A17" s="454">
        <v>13</v>
      </c>
      <c r="B17" s="304">
        <v>3</v>
      </c>
      <c r="C17" s="449" t="s">
        <v>285</v>
      </c>
      <c r="D17" s="304">
        <v>1968</v>
      </c>
      <c r="E17" s="450">
        <v>0.8055555555555555</v>
      </c>
      <c r="F17" s="304" t="s">
        <v>16</v>
      </c>
      <c r="G17" s="451">
        <v>8</v>
      </c>
      <c r="H17" s="456" t="s">
        <v>38</v>
      </c>
      <c r="I17" s="309">
        <f t="shared" si="0"/>
        <v>0.7932971014492755</v>
      </c>
      <c r="J17" s="304"/>
      <c r="K17" s="380"/>
      <c r="L17" s="374"/>
      <c r="M17" s="374">
        <v>3</v>
      </c>
      <c r="N17" s="374"/>
      <c r="O17" s="374"/>
      <c r="P17" s="374"/>
      <c r="Q17" s="374"/>
      <c r="R17" s="455"/>
      <c r="S17" s="377"/>
    </row>
    <row r="18" spans="1:18" ht="12" customHeight="1">
      <c r="A18" s="454">
        <v>14</v>
      </c>
      <c r="B18" s="315">
        <v>8</v>
      </c>
      <c r="C18" s="449" t="s">
        <v>286</v>
      </c>
      <c r="D18" s="304">
        <v>1990</v>
      </c>
      <c r="E18" s="450">
        <v>0.8159722222222222</v>
      </c>
      <c r="F18" s="304" t="s">
        <v>8</v>
      </c>
      <c r="G18" s="451">
        <v>3</v>
      </c>
      <c r="H18" s="456" t="s">
        <v>22</v>
      </c>
      <c r="I18" s="309">
        <f t="shared" si="0"/>
        <v>0.8035552536231885</v>
      </c>
      <c r="J18" s="457"/>
      <c r="K18" s="380">
        <v>8</v>
      </c>
      <c r="L18" s="374"/>
      <c r="M18" s="374"/>
      <c r="N18" s="374"/>
      <c r="O18" s="374"/>
      <c r="P18" s="374"/>
      <c r="Q18" s="374"/>
      <c r="R18" s="455"/>
    </row>
    <row r="19" spans="1:18" ht="12" customHeight="1">
      <c r="A19" s="454">
        <v>15</v>
      </c>
      <c r="B19" s="315">
        <v>4</v>
      </c>
      <c r="C19" s="449" t="s">
        <v>287</v>
      </c>
      <c r="D19" s="304">
        <v>1973</v>
      </c>
      <c r="E19" s="450">
        <v>0.8368055555555555</v>
      </c>
      <c r="F19" s="304" t="s">
        <v>11</v>
      </c>
      <c r="G19" s="451">
        <v>7</v>
      </c>
      <c r="H19" s="456" t="s">
        <v>22</v>
      </c>
      <c r="I19" s="309">
        <f t="shared" si="0"/>
        <v>0.8240715579710145</v>
      </c>
      <c r="J19" s="304"/>
      <c r="K19" s="380"/>
      <c r="L19" s="374">
        <v>4</v>
      </c>
      <c r="M19" s="374"/>
      <c r="N19" s="374"/>
      <c r="O19" s="374"/>
      <c r="P19" s="374"/>
      <c r="Q19" s="374"/>
      <c r="R19" s="455"/>
    </row>
    <row r="20" spans="1:18" ht="12" customHeight="1">
      <c r="A20" s="454">
        <v>16</v>
      </c>
      <c r="B20" s="304">
        <v>9</v>
      </c>
      <c r="C20" s="449" t="s">
        <v>288</v>
      </c>
      <c r="D20" s="304">
        <v>1991</v>
      </c>
      <c r="E20" s="450">
        <v>0.845138888888889</v>
      </c>
      <c r="F20" s="304" t="s">
        <v>8</v>
      </c>
      <c r="G20" s="451">
        <v>2</v>
      </c>
      <c r="H20" s="340" t="s">
        <v>274</v>
      </c>
      <c r="I20" s="309">
        <f t="shared" si="0"/>
        <v>0.8322780797101451</v>
      </c>
      <c r="J20" s="304"/>
      <c r="K20" s="380">
        <v>9</v>
      </c>
      <c r="L20" s="374"/>
      <c r="M20" s="374"/>
      <c r="N20" s="374"/>
      <c r="O20" s="374"/>
      <c r="P20" s="374"/>
      <c r="Q20" s="374"/>
      <c r="R20" s="455"/>
    </row>
    <row r="21" spans="1:18" ht="12" customHeight="1">
      <c r="A21" s="448">
        <v>17</v>
      </c>
      <c r="B21" s="304">
        <v>5</v>
      </c>
      <c r="C21" s="449" t="s">
        <v>289</v>
      </c>
      <c r="D21" s="304">
        <v>1973</v>
      </c>
      <c r="E21" s="450">
        <v>0.8555555555555556</v>
      </c>
      <c r="F21" s="304" t="s">
        <v>11</v>
      </c>
      <c r="G21" s="451">
        <v>6</v>
      </c>
      <c r="H21" s="337" t="s">
        <v>58</v>
      </c>
      <c r="I21" s="309">
        <f t="shared" si="0"/>
        <v>0.8425362318840581</v>
      </c>
      <c r="J21" s="304"/>
      <c r="K21" s="380"/>
      <c r="L21" s="374">
        <v>5</v>
      </c>
      <c r="M21" s="374"/>
      <c r="N21" s="374"/>
      <c r="O21" s="374"/>
      <c r="P21" s="374"/>
      <c r="Q21" s="374"/>
      <c r="R21" s="455"/>
    </row>
    <row r="22" spans="1:18" ht="12" customHeight="1">
      <c r="A22" s="454">
        <v>18</v>
      </c>
      <c r="B22" s="304">
        <v>10</v>
      </c>
      <c r="C22" s="449" t="s">
        <v>290</v>
      </c>
      <c r="D22" s="304">
        <v>1992</v>
      </c>
      <c r="E22" s="450">
        <v>0.8583333333333334</v>
      </c>
      <c r="F22" s="304" t="s">
        <v>8</v>
      </c>
      <c r="G22" s="451">
        <v>1</v>
      </c>
      <c r="H22" s="340" t="s">
        <v>274</v>
      </c>
      <c r="I22" s="309">
        <f t="shared" si="0"/>
        <v>0.845271739130435</v>
      </c>
      <c r="J22" s="304"/>
      <c r="K22" s="380">
        <v>10</v>
      </c>
      <c r="L22" s="374"/>
      <c r="M22" s="374"/>
      <c r="N22" s="374"/>
      <c r="O22" s="374"/>
      <c r="P22" s="374"/>
      <c r="Q22" s="374"/>
      <c r="R22" s="455"/>
    </row>
    <row r="23" spans="1:18" ht="12" customHeight="1">
      <c r="A23" s="454">
        <v>19</v>
      </c>
      <c r="B23" s="304">
        <v>1</v>
      </c>
      <c r="C23" s="458" t="s">
        <v>291</v>
      </c>
      <c r="D23" s="304">
        <v>1949</v>
      </c>
      <c r="E23" s="450">
        <v>0.8604166666666666</v>
      </c>
      <c r="F23" s="304" t="s">
        <v>40</v>
      </c>
      <c r="G23" s="451">
        <v>10</v>
      </c>
      <c r="H23" s="456" t="s">
        <v>38</v>
      </c>
      <c r="I23" s="309">
        <f t="shared" si="0"/>
        <v>0.8473233695652175</v>
      </c>
      <c r="J23" s="304"/>
      <c r="K23" s="380"/>
      <c r="L23" s="374"/>
      <c r="M23" s="374"/>
      <c r="N23" s="374">
        <v>1</v>
      </c>
      <c r="O23" s="374"/>
      <c r="P23" s="374"/>
      <c r="Q23" s="374"/>
      <c r="R23" s="455"/>
    </row>
    <row r="24" spans="1:18" ht="12" customHeight="1">
      <c r="A24" s="454">
        <v>20</v>
      </c>
      <c r="B24" s="304">
        <v>1</v>
      </c>
      <c r="C24" s="458" t="s">
        <v>292</v>
      </c>
      <c r="D24" s="304">
        <v>1986</v>
      </c>
      <c r="E24" s="450">
        <v>0.8631944444444444</v>
      </c>
      <c r="F24" s="304" t="s">
        <v>45</v>
      </c>
      <c r="G24" s="451">
        <v>10</v>
      </c>
      <c r="H24" s="456" t="s">
        <v>24</v>
      </c>
      <c r="I24" s="309">
        <f t="shared" si="0"/>
        <v>0.8500588768115942</v>
      </c>
      <c r="J24" s="304"/>
      <c r="K24" s="380"/>
      <c r="L24" s="374"/>
      <c r="M24" s="374"/>
      <c r="N24" s="374"/>
      <c r="O24" s="374"/>
      <c r="P24" s="374">
        <v>1</v>
      </c>
      <c r="Q24" s="374"/>
      <c r="R24" s="455"/>
    </row>
    <row r="25" spans="1:18" ht="12" customHeight="1">
      <c r="A25" s="454">
        <v>21</v>
      </c>
      <c r="B25" s="304">
        <v>6</v>
      </c>
      <c r="C25" s="449" t="s">
        <v>293</v>
      </c>
      <c r="D25" s="304">
        <v>1976</v>
      </c>
      <c r="E25" s="450">
        <v>0.8729166666666667</v>
      </c>
      <c r="F25" s="304" t="s">
        <v>11</v>
      </c>
      <c r="G25" s="451">
        <v>5</v>
      </c>
      <c r="H25" s="456" t="s">
        <v>24</v>
      </c>
      <c r="I25" s="309">
        <f t="shared" si="0"/>
        <v>0.8596331521739131</v>
      </c>
      <c r="J25" s="304"/>
      <c r="K25" s="380"/>
      <c r="L25" s="374">
        <v>6</v>
      </c>
      <c r="M25" s="374"/>
      <c r="N25" s="374"/>
      <c r="O25" s="374"/>
      <c r="P25" s="374"/>
      <c r="Q25" s="374"/>
      <c r="R25" s="455"/>
    </row>
    <row r="26" spans="1:18" ht="12" customHeight="1">
      <c r="A26" s="448">
        <v>22</v>
      </c>
      <c r="B26" s="304">
        <v>4</v>
      </c>
      <c r="C26" s="449" t="s">
        <v>294</v>
      </c>
      <c r="D26" s="304">
        <v>1960</v>
      </c>
      <c r="E26" s="450">
        <v>0.8770833333333333</v>
      </c>
      <c r="F26" s="304" t="s">
        <v>16</v>
      </c>
      <c r="G26" s="451">
        <v>7</v>
      </c>
      <c r="H26" s="456"/>
      <c r="I26" s="309">
        <f t="shared" si="0"/>
        <v>0.8637364130434784</v>
      </c>
      <c r="J26" s="304"/>
      <c r="K26" s="380"/>
      <c r="L26" s="374"/>
      <c r="M26" s="374">
        <v>4</v>
      </c>
      <c r="N26" s="374"/>
      <c r="O26" s="374"/>
      <c r="P26" s="374"/>
      <c r="Q26" s="374"/>
      <c r="R26" s="455"/>
    </row>
    <row r="27" spans="1:18" ht="12" customHeight="1">
      <c r="A27" s="454">
        <v>23</v>
      </c>
      <c r="B27" s="304">
        <v>11</v>
      </c>
      <c r="C27" s="458" t="s">
        <v>295</v>
      </c>
      <c r="D27" s="304">
        <v>1979</v>
      </c>
      <c r="E27" s="450">
        <v>0.8840277777777777</v>
      </c>
      <c r="F27" s="304" t="s">
        <v>8</v>
      </c>
      <c r="G27" s="451">
        <v>0</v>
      </c>
      <c r="H27" s="456"/>
      <c r="I27" s="309">
        <f t="shared" si="0"/>
        <v>0.8705751811594205</v>
      </c>
      <c r="J27" s="304"/>
      <c r="K27" s="380">
        <v>11</v>
      </c>
      <c r="L27" s="374"/>
      <c r="M27" s="374"/>
      <c r="N27" s="374"/>
      <c r="O27" s="374"/>
      <c r="P27" s="374"/>
      <c r="Q27" s="374"/>
      <c r="R27" s="455"/>
    </row>
    <row r="28" spans="1:18" ht="12" customHeight="1">
      <c r="A28" s="454">
        <v>24</v>
      </c>
      <c r="B28" s="304">
        <v>5</v>
      </c>
      <c r="C28" s="449" t="s">
        <v>296</v>
      </c>
      <c r="D28" s="304">
        <v>1964</v>
      </c>
      <c r="E28" s="450">
        <v>0.8930555555555556</v>
      </c>
      <c r="F28" s="304" t="s">
        <v>16</v>
      </c>
      <c r="G28" s="451">
        <v>6</v>
      </c>
      <c r="H28" s="337" t="s">
        <v>24</v>
      </c>
      <c r="I28" s="309">
        <f t="shared" si="0"/>
        <v>0.8794655797101452</v>
      </c>
      <c r="J28" s="304"/>
      <c r="K28" s="380"/>
      <c r="L28" s="374"/>
      <c r="M28" s="374">
        <v>5</v>
      </c>
      <c r="N28" s="374"/>
      <c r="O28" s="374"/>
      <c r="P28" s="374"/>
      <c r="Q28" s="374"/>
      <c r="R28" s="455"/>
    </row>
    <row r="29" spans="1:18" ht="12" customHeight="1">
      <c r="A29" s="454">
        <v>25</v>
      </c>
      <c r="B29" s="304">
        <v>6</v>
      </c>
      <c r="C29" s="449" t="s">
        <v>297</v>
      </c>
      <c r="D29" s="304">
        <v>1967</v>
      </c>
      <c r="E29" s="450">
        <v>0.8944444444444444</v>
      </c>
      <c r="F29" s="304" t="s">
        <v>16</v>
      </c>
      <c r="G29" s="451">
        <v>5</v>
      </c>
      <c r="H29" s="337" t="s">
        <v>24</v>
      </c>
      <c r="I29" s="309">
        <f t="shared" si="0"/>
        <v>0.8808333333333334</v>
      </c>
      <c r="J29" s="304"/>
      <c r="K29" s="380"/>
      <c r="L29" s="374"/>
      <c r="M29" s="374">
        <v>6</v>
      </c>
      <c r="N29" s="374"/>
      <c r="O29" s="374"/>
      <c r="P29" s="374"/>
      <c r="Q29" s="374"/>
      <c r="R29" s="455"/>
    </row>
    <row r="30" spans="1:18" ht="12" customHeight="1">
      <c r="A30" s="454">
        <v>26</v>
      </c>
      <c r="B30" s="304">
        <v>7</v>
      </c>
      <c r="C30" s="449" t="s">
        <v>298</v>
      </c>
      <c r="D30" s="304">
        <v>1962</v>
      </c>
      <c r="E30" s="450">
        <v>0.9013888888888889</v>
      </c>
      <c r="F30" s="304" t="s">
        <v>16</v>
      </c>
      <c r="G30" s="451">
        <v>4</v>
      </c>
      <c r="H30" s="337" t="s">
        <v>136</v>
      </c>
      <c r="I30" s="309">
        <f t="shared" si="0"/>
        <v>0.8876721014492754</v>
      </c>
      <c r="J30" s="304"/>
      <c r="K30" s="380"/>
      <c r="L30" s="374"/>
      <c r="M30" s="374">
        <v>7</v>
      </c>
      <c r="N30" s="374"/>
      <c r="O30" s="374"/>
      <c r="P30" s="374"/>
      <c r="Q30" s="374"/>
      <c r="R30" s="455"/>
    </row>
    <row r="31" spans="1:18" ht="12" customHeight="1">
      <c r="A31" s="448">
        <v>27</v>
      </c>
      <c r="B31" s="304">
        <v>1</v>
      </c>
      <c r="C31" s="449" t="s">
        <v>299</v>
      </c>
      <c r="D31" s="304">
        <v>1947</v>
      </c>
      <c r="E31" s="450">
        <v>0.907638888888889</v>
      </c>
      <c r="F31" s="304" t="s">
        <v>32</v>
      </c>
      <c r="G31" s="451">
        <v>10</v>
      </c>
      <c r="H31" s="456" t="s">
        <v>38</v>
      </c>
      <c r="I31" s="309">
        <f t="shared" si="0"/>
        <v>0.8938269927536234</v>
      </c>
      <c r="J31" s="304"/>
      <c r="K31" s="380"/>
      <c r="L31" s="374"/>
      <c r="M31" s="374"/>
      <c r="N31" s="374"/>
      <c r="O31" s="374">
        <v>1</v>
      </c>
      <c r="P31" s="374"/>
      <c r="Q31" s="374"/>
      <c r="R31" s="455"/>
    </row>
    <row r="32" spans="1:18" ht="12" customHeight="1">
      <c r="A32" s="454">
        <v>28</v>
      </c>
      <c r="B32" s="304">
        <v>8</v>
      </c>
      <c r="C32" s="449" t="s">
        <v>300</v>
      </c>
      <c r="D32" s="304">
        <v>1962</v>
      </c>
      <c r="E32" s="450">
        <v>0.9125</v>
      </c>
      <c r="F32" s="304" t="s">
        <v>16</v>
      </c>
      <c r="G32" s="451">
        <v>3</v>
      </c>
      <c r="H32" s="457" t="s">
        <v>149</v>
      </c>
      <c r="I32" s="309">
        <f t="shared" si="0"/>
        <v>0.8986141304347828</v>
      </c>
      <c r="J32" s="304"/>
      <c r="K32" s="380"/>
      <c r="L32" s="374"/>
      <c r="M32" s="374">
        <v>8</v>
      </c>
      <c r="N32" s="374"/>
      <c r="O32" s="374"/>
      <c r="P32" s="374"/>
      <c r="Q32" s="374"/>
      <c r="R32" s="455"/>
    </row>
    <row r="33" spans="1:18" ht="12" customHeight="1">
      <c r="A33" s="454">
        <v>29</v>
      </c>
      <c r="B33" s="304">
        <v>2</v>
      </c>
      <c r="C33" s="449" t="s">
        <v>301</v>
      </c>
      <c r="D33" s="304">
        <v>1940</v>
      </c>
      <c r="E33" s="450">
        <v>0.9194444444444444</v>
      </c>
      <c r="F33" s="304" t="s">
        <v>32</v>
      </c>
      <c r="G33" s="451">
        <v>9</v>
      </c>
      <c r="H33" s="459" t="s">
        <v>302</v>
      </c>
      <c r="I33" s="309">
        <f t="shared" si="0"/>
        <v>0.9054528985507246</v>
      </c>
      <c r="J33" s="304"/>
      <c r="K33" s="380"/>
      <c r="L33" s="374"/>
      <c r="M33" s="374"/>
      <c r="N33" s="374"/>
      <c r="O33" s="374">
        <v>2</v>
      </c>
      <c r="P33" s="374"/>
      <c r="Q33" s="374"/>
      <c r="R33" s="455"/>
    </row>
    <row r="34" spans="1:18" ht="12" customHeight="1">
      <c r="A34" s="454">
        <v>30</v>
      </c>
      <c r="B34" s="304">
        <v>7</v>
      </c>
      <c r="C34" s="449" t="s">
        <v>303</v>
      </c>
      <c r="D34" s="304">
        <v>1971</v>
      </c>
      <c r="E34" s="450">
        <v>0.9263888888888889</v>
      </c>
      <c r="F34" s="304" t="s">
        <v>11</v>
      </c>
      <c r="G34" s="451">
        <v>4</v>
      </c>
      <c r="H34" s="459"/>
      <c r="I34" s="309">
        <f t="shared" si="0"/>
        <v>0.9122916666666668</v>
      </c>
      <c r="J34" s="304"/>
      <c r="K34" s="380"/>
      <c r="L34" s="374">
        <v>7</v>
      </c>
      <c r="M34" s="374"/>
      <c r="N34" s="374"/>
      <c r="O34" s="374"/>
      <c r="P34" s="374"/>
      <c r="Q34" s="374"/>
      <c r="R34" s="455"/>
    </row>
    <row r="35" spans="1:18" ht="12" customHeight="1">
      <c r="A35" s="454">
        <v>31</v>
      </c>
      <c r="B35" s="304">
        <v>8</v>
      </c>
      <c r="C35" s="449" t="s">
        <v>304</v>
      </c>
      <c r="D35" s="304">
        <v>1977</v>
      </c>
      <c r="E35" s="450">
        <v>0.9305555555555555</v>
      </c>
      <c r="F35" s="304" t="s">
        <v>11</v>
      </c>
      <c r="G35" s="451">
        <v>3</v>
      </c>
      <c r="H35" s="337"/>
      <c r="I35" s="309">
        <f t="shared" si="0"/>
        <v>0.916394927536232</v>
      </c>
      <c r="J35" s="457"/>
      <c r="K35" s="380"/>
      <c r="L35" s="374">
        <v>8</v>
      </c>
      <c r="M35" s="374"/>
      <c r="N35" s="374"/>
      <c r="O35" s="374"/>
      <c r="P35" s="374"/>
      <c r="Q35" s="374"/>
      <c r="R35" s="455"/>
    </row>
    <row r="36" spans="1:18" ht="12" customHeight="1">
      <c r="A36" s="448">
        <v>32</v>
      </c>
      <c r="B36" s="304">
        <v>3</v>
      </c>
      <c r="C36" s="449" t="s">
        <v>305</v>
      </c>
      <c r="D36" s="304">
        <v>1948</v>
      </c>
      <c r="E36" s="450">
        <v>0.9340277777777778</v>
      </c>
      <c r="F36" s="304" t="s">
        <v>32</v>
      </c>
      <c r="G36" s="451">
        <v>8</v>
      </c>
      <c r="H36" s="456" t="s">
        <v>38</v>
      </c>
      <c r="I36" s="309">
        <f t="shared" si="0"/>
        <v>0.919814311594203</v>
      </c>
      <c r="J36" s="304"/>
      <c r="K36" s="378"/>
      <c r="L36" s="374"/>
      <c r="M36" s="374"/>
      <c r="N36" s="374"/>
      <c r="O36" s="374">
        <v>3</v>
      </c>
      <c r="P36" s="374"/>
      <c r="Q36" s="374"/>
      <c r="R36" s="455"/>
    </row>
    <row r="37" spans="1:18" ht="12" customHeight="1">
      <c r="A37" s="454">
        <v>33</v>
      </c>
      <c r="B37" s="304">
        <v>2</v>
      </c>
      <c r="C37" s="449" t="s">
        <v>306</v>
      </c>
      <c r="D37" s="304">
        <v>1955</v>
      </c>
      <c r="E37" s="450">
        <v>0.9340277777777778</v>
      </c>
      <c r="F37" s="304" t="s">
        <v>40</v>
      </c>
      <c r="G37" s="451">
        <v>9</v>
      </c>
      <c r="H37" s="456" t="s">
        <v>38</v>
      </c>
      <c r="I37" s="309">
        <f t="shared" si="0"/>
        <v>0.919814311594203</v>
      </c>
      <c r="J37" s="304"/>
      <c r="K37" s="378"/>
      <c r="L37" s="374"/>
      <c r="M37" s="374"/>
      <c r="N37" s="374">
        <v>2</v>
      </c>
      <c r="O37" s="374"/>
      <c r="P37" s="374"/>
      <c r="Q37" s="374"/>
      <c r="R37" s="455"/>
    </row>
    <row r="38" spans="1:18" ht="12" customHeight="1">
      <c r="A38" s="454">
        <v>34</v>
      </c>
      <c r="B38" s="315">
        <v>9</v>
      </c>
      <c r="C38" s="449" t="s">
        <v>307</v>
      </c>
      <c r="D38" s="304">
        <v>1968</v>
      </c>
      <c r="E38" s="450">
        <v>0.9395833333333333</v>
      </c>
      <c r="F38" s="304" t="s">
        <v>16</v>
      </c>
      <c r="G38" s="451">
        <v>2</v>
      </c>
      <c r="H38" s="456" t="s">
        <v>38</v>
      </c>
      <c r="I38" s="309">
        <f t="shared" si="0"/>
        <v>0.9252853260869567</v>
      </c>
      <c r="J38" s="304"/>
      <c r="K38" s="378"/>
      <c r="L38" s="374"/>
      <c r="M38" s="374">
        <v>9</v>
      </c>
      <c r="N38" s="374"/>
      <c r="O38" s="374"/>
      <c r="P38" s="374"/>
      <c r="Q38" s="374"/>
      <c r="R38" s="455"/>
    </row>
    <row r="39" spans="1:18" ht="12" customHeight="1">
      <c r="A39" s="454">
        <v>35</v>
      </c>
      <c r="B39" s="315">
        <v>2</v>
      </c>
      <c r="C39" s="449" t="s">
        <v>308</v>
      </c>
      <c r="D39" s="304">
        <v>1993</v>
      </c>
      <c r="E39" s="450">
        <v>0.9423611111111111</v>
      </c>
      <c r="F39" s="304" t="s">
        <v>45</v>
      </c>
      <c r="G39" s="451">
        <v>9</v>
      </c>
      <c r="H39" s="456" t="s">
        <v>65</v>
      </c>
      <c r="I39" s="309">
        <f t="shared" si="0"/>
        <v>0.9280208333333335</v>
      </c>
      <c r="J39" s="304"/>
      <c r="K39" s="378"/>
      <c r="L39" s="374"/>
      <c r="M39" s="374"/>
      <c r="N39" s="374"/>
      <c r="O39" s="374"/>
      <c r="P39" s="374">
        <v>2</v>
      </c>
      <c r="Q39" s="374"/>
      <c r="R39" s="455"/>
    </row>
    <row r="40" spans="1:18" ht="12" customHeight="1">
      <c r="A40" s="454">
        <v>36</v>
      </c>
      <c r="B40" s="315">
        <v>4</v>
      </c>
      <c r="C40" s="449" t="s">
        <v>309</v>
      </c>
      <c r="D40" s="304">
        <v>1945</v>
      </c>
      <c r="E40" s="450">
        <v>0.94375</v>
      </c>
      <c r="F40" s="304" t="s">
        <v>32</v>
      </c>
      <c r="G40" s="451">
        <v>7</v>
      </c>
      <c r="H40" s="456" t="s">
        <v>22</v>
      </c>
      <c r="I40" s="309">
        <f t="shared" si="0"/>
        <v>0.9293885869565219</v>
      </c>
      <c r="J40" s="304"/>
      <c r="K40" s="378"/>
      <c r="L40" s="374"/>
      <c r="M40" s="374"/>
      <c r="N40" s="374"/>
      <c r="O40" s="374">
        <v>4</v>
      </c>
      <c r="P40" s="374"/>
      <c r="Q40" s="374"/>
      <c r="R40" s="455"/>
    </row>
    <row r="41" spans="1:18" ht="12" customHeight="1">
      <c r="A41" s="448">
        <v>37</v>
      </c>
      <c r="B41" s="315">
        <v>9</v>
      </c>
      <c r="C41" s="449" t="s">
        <v>310</v>
      </c>
      <c r="D41" s="304">
        <v>1973</v>
      </c>
      <c r="E41" s="450">
        <v>0.9770833333333333</v>
      </c>
      <c r="F41" s="304" t="s">
        <v>11</v>
      </c>
      <c r="G41" s="451">
        <v>2</v>
      </c>
      <c r="H41" s="456" t="s">
        <v>24</v>
      </c>
      <c r="I41" s="309">
        <f t="shared" si="0"/>
        <v>0.9622146739130435</v>
      </c>
      <c r="J41" s="457"/>
      <c r="K41" s="380"/>
      <c r="L41" s="374">
        <v>9</v>
      </c>
      <c r="M41" s="374"/>
      <c r="N41" s="374"/>
      <c r="O41" s="374"/>
      <c r="P41" s="374"/>
      <c r="Q41" s="374"/>
      <c r="R41" s="455"/>
    </row>
    <row r="42" spans="1:18" ht="12" customHeight="1">
      <c r="A42" s="454">
        <v>38</v>
      </c>
      <c r="B42" s="304">
        <v>5</v>
      </c>
      <c r="C42" s="449" t="s">
        <v>311</v>
      </c>
      <c r="D42" s="304">
        <v>1948</v>
      </c>
      <c r="E42" s="450">
        <v>0.9819444444444444</v>
      </c>
      <c r="F42" s="304" t="s">
        <v>32</v>
      </c>
      <c r="G42" s="451">
        <v>6</v>
      </c>
      <c r="H42" s="456" t="s">
        <v>22</v>
      </c>
      <c r="I42" s="309">
        <f t="shared" si="0"/>
        <v>0.967001811594203</v>
      </c>
      <c r="J42" s="304"/>
      <c r="K42" s="380"/>
      <c r="L42" s="374"/>
      <c r="M42" s="374"/>
      <c r="N42" s="374"/>
      <c r="O42" s="374">
        <v>5</v>
      </c>
      <c r="P42" s="374"/>
      <c r="Q42" s="374"/>
      <c r="R42" s="455"/>
    </row>
    <row r="43" spans="1:18" ht="12" customHeight="1">
      <c r="A43" s="454">
        <v>39</v>
      </c>
      <c r="B43" s="304">
        <v>3</v>
      </c>
      <c r="C43" s="449" t="s">
        <v>312</v>
      </c>
      <c r="D43" s="304">
        <v>1949</v>
      </c>
      <c r="E43" s="450">
        <v>0.9902777777777777</v>
      </c>
      <c r="F43" s="304" t="s">
        <v>40</v>
      </c>
      <c r="G43" s="451">
        <v>8</v>
      </c>
      <c r="H43" s="340" t="s">
        <v>24</v>
      </c>
      <c r="I43" s="309">
        <f t="shared" si="0"/>
        <v>0.9752083333333335</v>
      </c>
      <c r="J43" s="304"/>
      <c r="K43" s="380"/>
      <c r="L43" s="374"/>
      <c r="M43" s="374"/>
      <c r="N43" s="374">
        <v>3</v>
      </c>
      <c r="O43" s="374"/>
      <c r="P43" s="374"/>
      <c r="Q43" s="374"/>
      <c r="R43" s="455"/>
    </row>
    <row r="44" spans="1:18" ht="12" customHeight="1">
      <c r="A44" s="454">
        <v>40</v>
      </c>
      <c r="B44" s="304">
        <v>4</v>
      </c>
      <c r="C44" s="449" t="s">
        <v>313</v>
      </c>
      <c r="D44" s="304">
        <v>1949</v>
      </c>
      <c r="E44" s="450">
        <v>0.9923611111111111</v>
      </c>
      <c r="F44" s="304" t="s">
        <v>40</v>
      </c>
      <c r="G44" s="451">
        <v>7</v>
      </c>
      <c r="H44" s="337" t="s">
        <v>38</v>
      </c>
      <c r="I44" s="309">
        <f t="shared" si="0"/>
        <v>0.9772599637681161</v>
      </c>
      <c r="J44" s="457"/>
      <c r="K44" s="380"/>
      <c r="L44" s="374"/>
      <c r="M44" s="374"/>
      <c r="N44" s="374">
        <v>4</v>
      </c>
      <c r="O44" s="374"/>
      <c r="P44" s="374"/>
      <c r="Q44" s="374"/>
      <c r="R44" s="455"/>
    </row>
    <row r="45" spans="1:18" ht="12" customHeight="1">
      <c r="A45" s="454">
        <v>41</v>
      </c>
      <c r="B45" s="304">
        <v>3</v>
      </c>
      <c r="C45" s="449" t="s">
        <v>314</v>
      </c>
      <c r="D45" s="304">
        <v>1975</v>
      </c>
      <c r="E45" s="460" t="s">
        <v>315</v>
      </c>
      <c r="F45" s="304" t="s">
        <v>45</v>
      </c>
      <c r="G45" s="451">
        <v>8</v>
      </c>
      <c r="H45" s="337"/>
      <c r="I45" s="309">
        <f t="shared" si="0"/>
        <v>0.9916213768115942</v>
      </c>
      <c r="J45" s="457"/>
      <c r="K45" s="380"/>
      <c r="L45" s="374"/>
      <c r="M45" s="374"/>
      <c r="N45" s="374"/>
      <c r="O45" s="374"/>
      <c r="P45" s="374">
        <v>3</v>
      </c>
      <c r="Q45" s="374"/>
      <c r="R45" s="455"/>
    </row>
    <row r="46" spans="1:18" ht="12" customHeight="1">
      <c r="A46" s="448">
        <v>42</v>
      </c>
      <c r="B46" s="304">
        <v>4</v>
      </c>
      <c r="C46" s="449" t="s">
        <v>316</v>
      </c>
      <c r="D46" s="304">
        <v>1988</v>
      </c>
      <c r="E46" s="460" t="s">
        <v>317</v>
      </c>
      <c r="F46" s="304" t="s">
        <v>45</v>
      </c>
      <c r="G46" s="451">
        <v>7</v>
      </c>
      <c r="H46" s="337" t="s">
        <v>100</v>
      </c>
      <c r="I46" s="309"/>
      <c r="J46" s="457"/>
      <c r="K46" s="380"/>
      <c r="L46" s="374"/>
      <c r="M46" s="374"/>
      <c r="N46" s="374"/>
      <c r="O46" s="374"/>
      <c r="P46" s="374">
        <v>4</v>
      </c>
      <c r="Q46" s="374"/>
      <c r="R46" s="455"/>
    </row>
    <row r="47" spans="1:18" ht="12" customHeight="1">
      <c r="A47" s="454">
        <v>43</v>
      </c>
      <c r="B47" s="304">
        <v>6</v>
      </c>
      <c r="C47" s="449" t="s">
        <v>318</v>
      </c>
      <c r="D47" s="304">
        <v>1945</v>
      </c>
      <c r="E47" s="460" t="s">
        <v>319</v>
      </c>
      <c r="F47" s="304" t="s">
        <v>32</v>
      </c>
      <c r="G47" s="451">
        <v>5</v>
      </c>
      <c r="H47" s="337" t="s">
        <v>38</v>
      </c>
      <c r="I47" s="309"/>
      <c r="J47" s="304"/>
      <c r="K47" s="368"/>
      <c r="L47" s="369"/>
      <c r="M47" s="369"/>
      <c r="N47" s="369"/>
      <c r="O47" s="369">
        <v>6</v>
      </c>
      <c r="P47" s="369"/>
      <c r="Q47" s="369"/>
      <c r="R47" s="453"/>
    </row>
    <row r="48" spans="1:18" ht="12" customHeight="1">
      <c r="A48" s="454">
        <v>44</v>
      </c>
      <c r="B48" s="304">
        <v>5</v>
      </c>
      <c r="C48" s="449" t="s">
        <v>320</v>
      </c>
      <c r="D48" s="304">
        <v>1953</v>
      </c>
      <c r="E48" s="460" t="s">
        <v>321</v>
      </c>
      <c r="F48" s="304" t="s">
        <v>40</v>
      </c>
      <c r="G48" s="451">
        <v>6</v>
      </c>
      <c r="H48" s="456" t="s">
        <v>38</v>
      </c>
      <c r="I48" s="309"/>
      <c r="J48" s="304"/>
      <c r="K48" s="368"/>
      <c r="L48" s="369"/>
      <c r="M48" s="369"/>
      <c r="N48" s="369">
        <v>5</v>
      </c>
      <c r="O48" s="369"/>
      <c r="P48" s="369"/>
      <c r="Q48" s="369"/>
      <c r="R48" s="453"/>
    </row>
    <row r="49" spans="1:18" ht="12" customHeight="1">
      <c r="A49" s="454">
        <v>45</v>
      </c>
      <c r="B49" s="304">
        <v>10</v>
      </c>
      <c r="C49" s="458" t="s">
        <v>322</v>
      </c>
      <c r="D49" s="304">
        <v>1977</v>
      </c>
      <c r="E49" s="460" t="s">
        <v>185</v>
      </c>
      <c r="F49" s="304" t="s">
        <v>11</v>
      </c>
      <c r="G49" s="451">
        <v>1</v>
      </c>
      <c r="H49" s="337"/>
      <c r="I49" s="309"/>
      <c r="J49" s="457"/>
      <c r="K49" s="380"/>
      <c r="L49" s="374">
        <v>10</v>
      </c>
      <c r="M49" s="374"/>
      <c r="N49" s="374"/>
      <c r="O49" s="374"/>
      <c r="P49" s="374"/>
      <c r="Q49" s="374"/>
      <c r="R49" s="455"/>
    </row>
    <row r="50" spans="1:18" ht="12" customHeight="1">
      <c r="A50" s="454">
        <v>46</v>
      </c>
      <c r="B50" s="304">
        <v>1</v>
      </c>
      <c r="C50" s="449" t="s">
        <v>323</v>
      </c>
      <c r="D50" s="304">
        <v>1963</v>
      </c>
      <c r="E50" s="460" t="s">
        <v>324</v>
      </c>
      <c r="F50" s="304" t="s">
        <v>90</v>
      </c>
      <c r="G50" s="451">
        <v>10</v>
      </c>
      <c r="H50" s="337" t="s">
        <v>325</v>
      </c>
      <c r="I50" s="309"/>
      <c r="J50" s="304"/>
      <c r="K50" s="368"/>
      <c r="L50" s="374"/>
      <c r="M50" s="374"/>
      <c r="N50" s="374"/>
      <c r="O50" s="374"/>
      <c r="P50" s="374"/>
      <c r="Q50" s="374">
        <v>1</v>
      </c>
      <c r="R50" s="455"/>
    </row>
    <row r="51" spans="1:18" ht="12" customHeight="1">
      <c r="A51" s="454">
        <v>47</v>
      </c>
      <c r="B51" s="304" t="s">
        <v>156</v>
      </c>
      <c r="C51" s="449" t="s">
        <v>326</v>
      </c>
      <c r="D51" s="304">
        <v>1996</v>
      </c>
      <c r="E51" s="460" t="s">
        <v>327</v>
      </c>
      <c r="F51" s="304" t="s">
        <v>69</v>
      </c>
      <c r="G51" s="451" t="s">
        <v>156</v>
      </c>
      <c r="H51" s="456" t="s">
        <v>24</v>
      </c>
      <c r="I51" s="309" t="s">
        <v>156</v>
      </c>
      <c r="J51" s="304"/>
      <c r="K51" s="368"/>
      <c r="L51" s="374"/>
      <c r="M51" s="374"/>
      <c r="N51" s="374"/>
      <c r="O51" s="374"/>
      <c r="P51" s="374"/>
      <c r="Q51" s="374"/>
      <c r="R51" s="455">
        <v>1</v>
      </c>
    </row>
    <row r="52" spans="1:18" ht="12" customHeight="1">
      <c r="A52" s="454">
        <v>48</v>
      </c>
      <c r="B52" s="304">
        <v>2</v>
      </c>
      <c r="C52" s="449" t="s">
        <v>328</v>
      </c>
      <c r="D52" s="304">
        <v>1954</v>
      </c>
      <c r="E52" s="460" t="s">
        <v>329</v>
      </c>
      <c r="F52" s="304" t="s">
        <v>90</v>
      </c>
      <c r="G52" s="451">
        <v>9</v>
      </c>
      <c r="H52" s="456" t="s">
        <v>24</v>
      </c>
      <c r="I52" s="309"/>
      <c r="J52" s="457"/>
      <c r="K52" s="380"/>
      <c r="L52" s="374"/>
      <c r="M52" s="374"/>
      <c r="N52" s="374"/>
      <c r="O52" s="374"/>
      <c r="P52" s="374"/>
      <c r="Q52" s="374">
        <v>2</v>
      </c>
      <c r="R52" s="455"/>
    </row>
    <row r="53" spans="1:18" ht="12" customHeight="1">
      <c r="A53" s="454">
        <v>49</v>
      </c>
      <c r="B53" s="304">
        <v>3</v>
      </c>
      <c r="C53" s="449" t="s">
        <v>330</v>
      </c>
      <c r="D53" s="304">
        <v>1948</v>
      </c>
      <c r="E53" s="460" t="s">
        <v>331</v>
      </c>
      <c r="F53" s="304" t="s">
        <v>90</v>
      </c>
      <c r="G53" s="451">
        <v>8</v>
      </c>
      <c r="H53" s="337" t="s">
        <v>24</v>
      </c>
      <c r="I53" s="309"/>
      <c r="J53" s="304"/>
      <c r="K53" s="368"/>
      <c r="L53" s="374"/>
      <c r="M53" s="374"/>
      <c r="N53" s="374"/>
      <c r="O53" s="374"/>
      <c r="P53" s="374"/>
      <c r="Q53" s="374">
        <v>3</v>
      </c>
      <c r="R53" s="455"/>
    </row>
    <row r="54" spans="1:18" ht="12" customHeight="1">
      <c r="A54" s="454">
        <v>50</v>
      </c>
      <c r="B54" s="304">
        <v>12</v>
      </c>
      <c r="C54" s="449" t="s">
        <v>332</v>
      </c>
      <c r="D54" s="304">
        <v>1979</v>
      </c>
      <c r="E54" s="460" t="s">
        <v>333</v>
      </c>
      <c r="F54" s="304" t="s">
        <v>8</v>
      </c>
      <c r="G54" s="451">
        <v>0</v>
      </c>
      <c r="H54" s="337" t="s">
        <v>38</v>
      </c>
      <c r="I54" s="309"/>
      <c r="J54" s="304"/>
      <c r="K54" s="368">
        <v>12</v>
      </c>
      <c r="L54" s="374"/>
      <c r="M54" s="374"/>
      <c r="N54" s="374"/>
      <c r="O54" s="374"/>
      <c r="P54" s="374"/>
      <c r="Q54" s="374"/>
      <c r="R54" s="455"/>
    </row>
    <row r="55" spans="1:18" ht="12" customHeight="1">
      <c r="A55" s="454">
        <v>51</v>
      </c>
      <c r="B55" s="304">
        <v>4</v>
      </c>
      <c r="C55" s="449" t="s">
        <v>334</v>
      </c>
      <c r="D55" s="304">
        <v>1972</v>
      </c>
      <c r="E55" s="460" t="s">
        <v>335</v>
      </c>
      <c r="F55" s="304" t="s">
        <v>90</v>
      </c>
      <c r="G55" s="451">
        <v>7</v>
      </c>
      <c r="H55" s="456" t="s">
        <v>24</v>
      </c>
      <c r="I55" s="309"/>
      <c r="J55" s="304"/>
      <c r="K55" s="368"/>
      <c r="L55" s="374"/>
      <c r="M55" s="374"/>
      <c r="N55" s="374"/>
      <c r="O55" s="374"/>
      <c r="P55" s="374"/>
      <c r="Q55" s="374">
        <v>4</v>
      </c>
      <c r="R55" s="455"/>
    </row>
    <row r="56" spans="1:18" ht="12" customHeight="1">
      <c r="A56" s="454">
        <v>52</v>
      </c>
      <c r="B56" s="304">
        <v>5</v>
      </c>
      <c r="C56" s="449" t="s">
        <v>336</v>
      </c>
      <c r="D56" s="304">
        <v>1939</v>
      </c>
      <c r="E56" s="460" t="s">
        <v>337</v>
      </c>
      <c r="F56" s="304" t="s">
        <v>90</v>
      </c>
      <c r="G56" s="451">
        <v>6</v>
      </c>
      <c r="H56" s="456" t="s">
        <v>58</v>
      </c>
      <c r="I56" s="309"/>
      <c r="J56" s="457"/>
      <c r="K56" s="380"/>
      <c r="L56" s="374"/>
      <c r="M56" s="374"/>
      <c r="N56" s="374"/>
      <c r="O56" s="374"/>
      <c r="P56" s="374"/>
      <c r="Q56" s="374">
        <v>5</v>
      </c>
      <c r="R56" s="455"/>
    </row>
    <row r="57" spans="1:18" ht="12" customHeight="1">
      <c r="A57" s="454">
        <v>53</v>
      </c>
      <c r="B57" s="304">
        <v>6</v>
      </c>
      <c r="C57" s="449" t="s">
        <v>338</v>
      </c>
      <c r="D57" s="304">
        <v>1959</v>
      </c>
      <c r="E57" s="450" t="s">
        <v>339</v>
      </c>
      <c r="F57" s="304" t="s">
        <v>90</v>
      </c>
      <c r="G57" s="451">
        <v>5</v>
      </c>
      <c r="H57" s="456"/>
      <c r="I57" s="309"/>
      <c r="J57" s="457"/>
      <c r="K57" s="380"/>
      <c r="L57" s="374"/>
      <c r="M57" s="374"/>
      <c r="N57" s="374"/>
      <c r="O57" s="374"/>
      <c r="P57" s="374"/>
      <c r="Q57" s="374">
        <v>6</v>
      </c>
      <c r="R57" s="455"/>
    </row>
    <row r="58" spans="1:18" ht="12" customHeight="1">
      <c r="A58" s="454">
        <v>54</v>
      </c>
      <c r="B58" s="304">
        <v>7</v>
      </c>
      <c r="C58" s="449" t="s">
        <v>340</v>
      </c>
      <c r="D58" s="304">
        <v>1960</v>
      </c>
      <c r="E58" s="450" t="s">
        <v>339</v>
      </c>
      <c r="F58" s="304" t="s">
        <v>90</v>
      </c>
      <c r="G58" s="451">
        <v>4</v>
      </c>
      <c r="H58" s="337"/>
      <c r="I58" s="309"/>
      <c r="J58" s="304"/>
      <c r="K58" s="368"/>
      <c r="L58" s="369"/>
      <c r="M58" s="369"/>
      <c r="N58" s="369"/>
      <c r="O58" s="369"/>
      <c r="P58" s="369"/>
      <c r="Q58" s="369">
        <v>7</v>
      </c>
      <c r="R58" s="453"/>
    </row>
    <row r="59" spans="1:18" ht="12" customHeight="1">
      <c r="A59" s="461">
        <v>55</v>
      </c>
      <c r="B59" s="462">
        <v>5</v>
      </c>
      <c r="C59" s="463" t="s">
        <v>341</v>
      </c>
      <c r="D59" s="462">
        <v>1992</v>
      </c>
      <c r="E59" s="464" t="s">
        <v>342</v>
      </c>
      <c r="F59" s="462" t="s">
        <v>45</v>
      </c>
      <c r="G59" s="465">
        <v>0</v>
      </c>
      <c r="H59" s="466"/>
      <c r="I59" s="467"/>
      <c r="J59" s="462"/>
      <c r="K59" s="468"/>
      <c r="L59" s="469"/>
      <c r="M59" s="469"/>
      <c r="N59" s="469"/>
      <c r="O59" s="469"/>
      <c r="P59" s="469">
        <v>5</v>
      </c>
      <c r="Q59" s="469"/>
      <c r="R59" s="470"/>
    </row>
    <row r="60" spans="1:19" ht="12.75">
      <c r="A60" s="471"/>
      <c r="B60" s="472"/>
      <c r="C60" s="471"/>
      <c r="D60" s="472"/>
      <c r="E60" s="473"/>
      <c r="F60" s="472"/>
      <c r="G60" s="474"/>
      <c r="H60" s="475"/>
      <c r="I60" s="471"/>
      <c r="J60" s="471"/>
      <c r="K60" s="476"/>
      <c r="L60" s="476"/>
      <c r="M60" s="476"/>
      <c r="N60" s="476"/>
      <c r="O60" s="476"/>
      <c r="P60" s="476"/>
      <c r="Q60" s="476"/>
      <c r="R60" s="476"/>
      <c r="S60" s="476"/>
    </row>
    <row r="61" spans="1:19" ht="12.75">
      <c r="A61" s="471"/>
      <c r="B61" s="472"/>
      <c r="C61" s="471"/>
      <c r="D61" s="477" t="s">
        <v>271</v>
      </c>
      <c r="E61" s="699" t="s">
        <v>343</v>
      </c>
      <c r="F61" s="699"/>
      <c r="G61" s="699"/>
      <c r="H61" s="699"/>
      <c r="I61" s="699"/>
      <c r="J61" s="471"/>
      <c r="K61" s="476"/>
      <c r="L61" s="476"/>
      <c r="M61" s="476"/>
      <c r="N61" s="476"/>
      <c r="O61" s="476"/>
      <c r="P61" s="476"/>
      <c r="Q61" s="476"/>
      <c r="R61" s="476"/>
      <c r="S61" s="476"/>
    </row>
    <row r="62" spans="1:19" ht="12.75">
      <c r="A62" s="471"/>
      <c r="B62" s="472"/>
      <c r="C62" s="471"/>
      <c r="D62" s="472"/>
      <c r="E62" s="473"/>
      <c r="F62" s="472"/>
      <c r="G62" s="474"/>
      <c r="H62" s="475"/>
      <c r="I62" s="471"/>
      <c r="J62" s="471"/>
      <c r="K62" s="476"/>
      <c r="L62" s="476"/>
      <c r="M62" s="476"/>
      <c r="N62" s="476"/>
      <c r="O62" s="476"/>
      <c r="P62" s="476"/>
      <c r="Q62" s="476"/>
      <c r="R62" s="476"/>
      <c r="S62" s="476"/>
    </row>
    <row r="63" spans="1:19" ht="12.75">
      <c r="A63" s="471"/>
      <c r="B63" s="472"/>
      <c r="C63" s="471"/>
      <c r="D63" s="472"/>
      <c r="E63" s="473"/>
      <c r="F63" s="472"/>
      <c r="G63" s="473"/>
      <c r="H63" s="475"/>
      <c r="I63" s="471"/>
      <c r="J63" s="471"/>
      <c r="K63" s="476"/>
      <c r="L63" s="476"/>
      <c r="M63" s="476"/>
      <c r="N63" s="476"/>
      <c r="O63" s="476"/>
      <c r="P63" s="476"/>
      <c r="Q63" s="476"/>
      <c r="R63" s="476"/>
      <c r="S63" s="476"/>
    </row>
    <row r="64" spans="1:19" ht="12.75">
      <c r="A64" s="471"/>
      <c r="B64" s="472"/>
      <c r="C64" s="471"/>
      <c r="D64" s="472"/>
      <c r="E64" s="473"/>
      <c r="F64" s="472"/>
      <c r="G64" s="473"/>
      <c r="H64" s="475"/>
      <c r="I64" s="471"/>
      <c r="J64" s="471"/>
      <c r="K64" s="476"/>
      <c r="L64" s="476"/>
      <c r="M64" s="476"/>
      <c r="N64" s="476"/>
      <c r="O64" s="476"/>
      <c r="P64" s="476"/>
      <c r="Q64" s="476"/>
      <c r="R64" s="476"/>
      <c r="S64" s="476"/>
    </row>
    <row r="65" spans="1:19" ht="12.75">
      <c r="A65" s="471"/>
      <c r="B65" s="472"/>
      <c r="C65" s="471"/>
      <c r="D65" s="472"/>
      <c r="E65" s="473"/>
      <c r="F65" s="472"/>
      <c r="G65" s="473"/>
      <c r="H65" s="475"/>
      <c r="I65" s="471"/>
      <c r="J65" s="471"/>
      <c r="K65" s="476"/>
      <c r="L65" s="476"/>
      <c r="M65" s="476"/>
      <c r="N65" s="476"/>
      <c r="O65" s="476"/>
      <c r="P65" s="476"/>
      <c r="Q65" s="476"/>
      <c r="R65" s="476"/>
      <c r="S65" s="476"/>
    </row>
    <row r="66" spans="1:19" ht="12.75">
      <c r="A66" s="471"/>
      <c r="B66" s="472"/>
      <c r="C66" s="471"/>
      <c r="D66" s="472"/>
      <c r="E66" s="473"/>
      <c r="F66" s="472"/>
      <c r="G66" s="473"/>
      <c r="H66" s="475"/>
      <c r="I66" s="471"/>
      <c r="J66" s="471"/>
      <c r="K66" s="476"/>
      <c r="L66" s="476"/>
      <c r="M66" s="476"/>
      <c r="N66" s="476"/>
      <c r="O66" s="476"/>
      <c r="P66" s="476"/>
      <c r="Q66" s="476"/>
      <c r="R66" s="476"/>
      <c r="S66" s="476"/>
    </row>
    <row r="67" spans="1:19" ht="12.75">
      <c r="A67" s="471"/>
      <c r="B67" s="472"/>
      <c r="C67" s="471"/>
      <c r="D67" s="472"/>
      <c r="E67" s="473"/>
      <c r="F67" s="472"/>
      <c r="G67" s="473"/>
      <c r="H67" s="475"/>
      <c r="I67" s="471"/>
      <c r="J67" s="471"/>
      <c r="K67" s="476"/>
      <c r="L67" s="476"/>
      <c r="M67" s="476"/>
      <c r="N67" s="476"/>
      <c r="O67" s="476"/>
      <c r="P67" s="476"/>
      <c r="Q67" s="476"/>
      <c r="R67" s="476"/>
      <c r="S67" s="476"/>
    </row>
  </sheetData>
  <sheetProtection/>
  <autoFilter ref="A4:R59"/>
  <mergeCells count="15">
    <mergeCell ref="R1:R3"/>
    <mergeCell ref="A2:H2"/>
    <mergeCell ref="K2:K3"/>
    <mergeCell ref="L2:L3"/>
    <mergeCell ref="M2:M3"/>
    <mergeCell ref="N2:N3"/>
    <mergeCell ref="O2:O3"/>
    <mergeCell ref="P2:P3"/>
    <mergeCell ref="Q2:Q3"/>
    <mergeCell ref="A3:H3"/>
    <mergeCell ref="A1:H1"/>
    <mergeCell ref="I1:J3"/>
    <mergeCell ref="K1:O1"/>
    <mergeCell ref="P1:Q1"/>
    <mergeCell ref="E61:I61"/>
  </mergeCells>
  <printOptions/>
  <pageMargins left="0.39375" right="0.39375" top="0.39375" bottom="0.39375" header="0.5118055555555556" footer="0.5118055555555556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A1">
      <selection activeCell="G57" sqref="G57"/>
    </sheetView>
  </sheetViews>
  <sheetFormatPr defaultColWidth="9.00390625" defaultRowHeight="12.75"/>
  <cols>
    <col min="1" max="1" width="3.375" style="297" customWidth="1"/>
    <col min="2" max="2" width="2.875" style="298" customWidth="1"/>
    <col min="3" max="3" width="17.625" style="297" customWidth="1"/>
    <col min="4" max="4" width="4.375" style="298" customWidth="1"/>
    <col min="5" max="5" width="7.75390625" style="299" customWidth="1"/>
    <col min="6" max="6" width="3.375" style="298" customWidth="1"/>
    <col min="7" max="7" width="3.625" style="299" customWidth="1"/>
    <col min="8" max="8" width="16.75390625" style="300" customWidth="1"/>
    <col min="9" max="9" width="5.25390625" style="297" customWidth="1"/>
    <col min="10" max="10" width="9.00390625" style="297" customWidth="1"/>
    <col min="11" max="18" width="2.75390625" style="323" customWidth="1"/>
    <col min="19" max="16384" width="9.125" style="323" customWidth="1"/>
  </cols>
  <sheetData>
    <row r="1" spans="1:18" s="346" customFormat="1" ht="15.75" customHeight="1">
      <c r="A1" s="695" t="s">
        <v>234</v>
      </c>
      <c r="B1" s="695"/>
      <c r="C1" s="695"/>
      <c r="D1" s="695"/>
      <c r="E1" s="695"/>
      <c r="F1" s="695"/>
      <c r="G1" s="695"/>
      <c r="H1" s="695"/>
      <c r="I1" s="696" t="s">
        <v>248</v>
      </c>
      <c r="J1" s="696"/>
      <c r="K1" s="697" t="s">
        <v>229</v>
      </c>
      <c r="L1" s="697"/>
      <c r="M1" s="697"/>
      <c r="N1" s="697"/>
      <c r="O1" s="697"/>
      <c r="P1" s="698" t="s">
        <v>230</v>
      </c>
      <c r="Q1" s="698"/>
      <c r="R1" s="700" t="s">
        <v>249</v>
      </c>
    </row>
    <row r="2" spans="1:18" s="346" customFormat="1" ht="28.5" customHeight="1">
      <c r="A2" s="701" t="s">
        <v>344</v>
      </c>
      <c r="B2" s="701"/>
      <c r="C2" s="701"/>
      <c r="D2" s="701"/>
      <c r="E2" s="701"/>
      <c r="F2" s="701"/>
      <c r="G2" s="701"/>
      <c r="H2" s="701"/>
      <c r="I2" s="696"/>
      <c r="J2" s="696"/>
      <c r="K2" s="685" t="s">
        <v>251</v>
      </c>
      <c r="L2" s="685" t="s">
        <v>252</v>
      </c>
      <c r="M2" s="685" t="s">
        <v>253</v>
      </c>
      <c r="N2" s="685" t="s">
        <v>254</v>
      </c>
      <c r="O2" s="685" t="s">
        <v>255</v>
      </c>
      <c r="P2" s="686" t="s">
        <v>256</v>
      </c>
      <c r="Q2" s="685" t="s">
        <v>257</v>
      </c>
      <c r="R2" s="700"/>
    </row>
    <row r="3" spans="1:18" ht="18" customHeight="1">
      <c r="A3" s="694" t="s">
        <v>236</v>
      </c>
      <c r="B3" s="694"/>
      <c r="C3" s="694"/>
      <c r="D3" s="694"/>
      <c r="E3" s="694"/>
      <c r="F3" s="694"/>
      <c r="G3" s="694"/>
      <c r="H3" s="694"/>
      <c r="I3" s="696"/>
      <c r="J3" s="696"/>
      <c r="K3" s="685"/>
      <c r="L3" s="685"/>
      <c r="M3" s="685"/>
      <c r="N3" s="685"/>
      <c r="O3" s="685"/>
      <c r="P3" s="686"/>
      <c r="Q3" s="685"/>
      <c r="R3" s="700"/>
    </row>
    <row r="4" spans="1:18" ht="12.75">
      <c r="A4" s="478" t="s">
        <v>237</v>
      </c>
      <c r="B4" s="479" t="s">
        <v>3</v>
      </c>
      <c r="C4" s="479" t="s">
        <v>5</v>
      </c>
      <c r="D4" s="479" t="s">
        <v>238</v>
      </c>
      <c r="E4" s="480" t="s">
        <v>4</v>
      </c>
      <c r="F4" s="481" t="s">
        <v>2</v>
      </c>
      <c r="G4" s="480" t="s">
        <v>239</v>
      </c>
      <c r="H4" s="479" t="s">
        <v>240</v>
      </c>
      <c r="I4" s="479" t="s">
        <v>241</v>
      </c>
      <c r="J4" s="479" t="s">
        <v>242</v>
      </c>
      <c r="K4" s="482" t="s">
        <v>8</v>
      </c>
      <c r="L4" s="482" t="s">
        <v>11</v>
      </c>
      <c r="M4" s="482" t="s">
        <v>16</v>
      </c>
      <c r="N4" s="482" t="s">
        <v>40</v>
      </c>
      <c r="O4" s="482" t="s">
        <v>32</v>
      </c>
      <c r="P4" s="482" t="s">
        <v>45</v>
      </c>
      <c r="Q4" s="482" t="s">
        <v>90</v>
      </c>
      <c r="R4" s="483" t="s">
        <v>69</v>
      </c>
    </row>
    <row r="5" spans="1:18" ht="12" customHeight="1">
      <c r="A5" s="454">
        <v>1</v>
      </c>
      <c r="B5" s="304">
        <v>1</v>
      </c>
      <c r="C5" s="449" t="s">
        <v>272</v>
      </c>
      <c r="D5" s="304">
        <v>1986</v>
      </c>
      <c r="E5" s="411">
        <v>0.6298611111111111</v>
      </c>
      <c r="F5" s="304" t="s">
        <v>8</v>
      </c>
      <c r="G5" s="451">
        <v>10</v>
      </c>
      <c r="H5" s="337" t="s">
        <v>10</v>
      </c>
      <c r="I5" s="309">
        <f aca="true" t="shared" si="0" ref="I5:I50">SUM(E5)/4.53</f>
        <v>0.1390421878832475</v>
      </c>
      <c r="J5" s="304" t="s">
        <v>345</v>
      </c>
      <c r="K5" s="484">
        <v>1</v>
      </c>
      <c r="L5" s="485"/>
      <c r="M5" s="485"/>
      <c r="N5" s="485"/>
      <c r="O5" s="485"/>
      <c r="P5" s="485"/>
      <c r="Q5" s="485"/>
      <c r="R5" s="486"/>
    </row>
    <row r="6" spans="1:18" ht="12" customHeight="1">
      <c r="A6" s="454">
        <v>2</v>
      </c>
      <c r="B6" s="304">
        <v>2</v>
      </c>
      <c r="C6" s="449" t="s">
        <v>275</v>
      </c>
      <c r="D6" s="304">
        <v>1991</v>
      </c>
      <c r="E6" s="411">
        <v>0.6631944444444444</v>
      </c>
      <c r="F6" s="304" t="s">
        <v>8</v>
      </c>
      <c r="G6" s="451">
        <v>9</v>
      </c>
      <c r="H6" s="340" t="s">
        <v>274</v>
      </c>
      <c r="I6" s="309">
        <f t="shared" si="0"/>
        <v>0.14640053961246013</v>
      </c>
      <c r="J6" s="304"/>
      <c r="K6" s="484">
        <v>2</v>
      </c>
      <c r="L6" s="484"/>
      <c r="M6" s="484"/>
      <c r="N6" s="484"/>
      <c r="O6" s="484"/>
      <c r="P6" s="484"/>
      <c r="Q6" s="484"/>
      <c r="R6" s="487"/>
    </row>
    <row r="7" spans="1:18" ht="12" customHeight="1">
      <c r="A7" s="454">
        <v>3</v>
      </c>
      <c r="B7" s="304">
        <v>3</v>
      </c>
      <c r="C7" s="449" t="s">
        <v>277</v>
      </c>
      <c r="D7" s="304">
        <v>1992</v>
      </c>
      <c r="E7" s="411">
        <v>0.6791666666666667</v>
      </c>
      <c r="F7" s="304" t="s">
        <v>8</v>
      </c>
      <c r="G7" s="451">
        <v>8</v>
      </c>
      <c r="H7" s="340" t="s">
        <v>274</v>
      </c>
      <c r="I7" s="309">
        <f t="shared" si="0"/>
        <v>0.14992641648270788</v>
      </c>
      <c r="J7" s="304"/>
      <c r="K7" s="484">
        <v>3</v>
      </c>
      <c r="L7" s="484"/>
      <c r="M7" s="484"/>
      <c r="N7" s="484"/>
      <c r="O7" s="484"/>
      <c r="P7" s="484"/>
      <c r="Q7" s="484"/>
      <c r="R7" s="487"/>
    </row>
    <row r="8" spans="1:19" ht="12" customHeight="1">
      <c r="A8" s="454">
        <v>4</v>
      </c>
      <c r="B8" s="304">
        <v>1</v>
      </c>
      <c r="C8" s="449" t="s">
        <v>276</v>
      </c>
      <c r="D8" s="304">
        <v>1970</v>
      </c>
      <c r="E8" s="411">
        <v>0.68125</v>
      </c>
      <c r="F8" s="304" t="s">
        <v>11</v>
      </c>
      <c r="G8" s="451">
        <v>10</v>
      </c>
      <c r="H8" s="456" t="s">
        <v>22</v>
      </c>
      <c r="I8" s="309">
        <f t="shared" si="0"/>
        <v>0.15038631346578366</v>
      </c>
      <c r="J8" s="304"/>
      <c r="K8" s="488"/>
      <c r="L8" s="485">
        <v>1</v>
      </c>
      <c r="M8" s="485"/>
      <c r="N8" s="485"/>
      <c r="O8" s="485"/>
      <c r="P8" s="485"/>
      <c r="Q8" s="485"/>
      <c r="R8" s="486"/>
      <c r="S8" s="377"/>
    </row>
    <row r="9" spans="1:18" ht="12" customHeight="1">
      <c r="A9" s="454">
        <v>5</v>
      </c>
      <c r="B9" s="304">
        <v>2</v>
      </c>
      <c r="C9" s="449" t="s">
        <v>280</v>
      </c>
      <c r="D9" s="304">
        <v>1969</v>
      </c>
      <c r="E9" s="411">
        <v>0.686111111111111</v>
      </c>
      <c r="F9" s="304" t="s">
        <v>11</v>
      </c>
      <c r="G9" s="451">
        <v>9</v>
      </c>
      <c r="H9" s="456" t="s">
        <v>28</v>
      </c>
      <c r="I9" s="309">
        <f t="shared" si="0"/>
        <v>0.15145940642629382</v>
      </c>
      <c r="J9" s="304"/>
      <c r="K9" s="484"/>
      <c r="L9" s="484">
        <v>2</v>
      </c>
      <c r="M9" s="484"/>
      <c r="N9" s="484"/>
      <c r="O9" s="484"/>
      <c r="P9" s="484"/>
      <c r="Q9" s="484"/>
      <c r="R9" s="487"/>
    </row>
    <row r="10" spans="1:18" ht="12" customHeight="1">
      <c r="A10" s="454">
        <v>6</v>
      </c>
      <c r="B10" s="304">
        <v>1</v>
      </c>
      <c r="C10" s="449" t="s">
        <v>346</v>
      </c>
      <c r="D10" s="304">
        <v>1964</v>
      </c>
      <c r="E10" s="411">
        <v>0.7159722222222222</v>
      </c>
      <c r="F10" s="304" t="s">
        <v>16</v>
      </c>
      <c r="G10" s="451">
        <v>10</v>
      </c>
      <c r="H10" s="456" t="s">
        <v>38</v>
      </c>
      <c r="I10" s="309">
        <f t="shared" si="0"/>
        <v>0.15805126318371351</v>
      </c>
      <c r="J10" s="304"/>
      <c r="K10" s="488"/>
      <c r="L10" s="485"/>
      <c r="M10" s="485">
        <v>1</v>
      </c>
      <c r="N10" s="485"/>
      <c r="O10" s="485"/>
      <c r="P10" s="485"/>
      <c r="Q10" s="485"/>
      <c r="R10" s="486"/>
    </row>
    <row r="11" spans="1:18" ht="12" customHeight="1">
      <c r="A11" s="454">
        <v>7</v>
      </c>
      <c r="B11" s="304">
        <v>4</v>
      </c>
      <c r="C11" s="449" t="s">
        <v>347</v>
      </c>
      <c r="D11" s="304">
        <v>1982</v>
      </c>
      <c r="E11" s="411">
        <v>0.7270833333333333</v>
      </c>
      <c r="F11" s="304" t="s">
        <v>8</v>
      </c>
      <c r="G11" s="451">
        <v>7</v>
      </c>
      <c r="H11" s="456" t="s">
        <v>42</v>
      </c>
      <c r="I11" s="309">
        <f t="shared" si="0"/>
        <v>0.16050404709345106</v>
      </c>
      <c r="J11" s="304"/>
      <c r="K11" s="484">
        <v>4</v>
      </c>
      <c r="L11" s="484"/>
      <c r="M11" s="484"/>
      <c r="N11" s="484"/>
      <c r="O11" s="484"/>
      <c r="P11" s="484"/>
      <c r="Q11" s="484"/>
      <c r="R11" s="487"/>
    </row>
    <row r="12" spans="1:18" ht="12" customHeight="1">
      <c r="A12" s="454">
        <v>8</v>
      </c>
      <c r="B12" s="304">
        <v>5</v>
      </c>
      <c r="C12" s="449" t="s">
        <v>286</v>
      </c>
      <c r="D12" s="304">
        <v>1990</v>
      </c>
      <c r="E12" s="411">
        <v>0.7368055555555556</v>
      </c>
      <c r="F12" s="304" t="s">
        <v>8</v>
      </c>
      <c r="G12" s="451">
        <v>6</v>
      </c>
      <c r="H12" s="456" t="s">
        <v>22</v>
      </c>
      <c r="I12" s="309">
        <f t="shared" si="0"/>
        <v>0.16265023301447143</v>
      </c>
      <c r="J12" s="304"/>
      <c r="K12" s="484">
        <v>5</v>
      </c>
      <c r="L12" s="484"/>
      <c r="M12" s="484"/>
      <c r="N12" s="484"/>
      <c r="O12" s="484"/>
      <c r="P12" s="484"/>
      <c r="Q12" s="484"/>
      <c r="R12" s="487"/>
    </row>
    <row r="13" spans="1:19" ht="12" customHeight="1">
      <c r="A13" s="454">
        <v>9</v>
      </c>
      <c r="B13" s="304">
        <v>1</v>
      </c>
      <c r="C13" s="449" t="s">
        <v>348</v>
      </c>
      <c r="D13" s="304">
        <v>1955</v>
      </c>
      <c r="E13" s="411">
        <v>0.7493055555555556</v>
      </c>
      <c r="F13" s="304" t="s">
        <v>40</v>
      </c>
      <c r="G13" s="451">
        <v>10</v>
      </c>
      <c r="H13" s="456" t="s">
        <v>42</v>
      </c>
      <c r="I13" s="309">
        <f t="shared" si="0"/>
        <v>0.16540961491292616</v>
      </c>
      <c r="J13" s="304"/>
      <c r="K13" s="488"/>
      <c r="L13" s="485"/>
      <c r="M13" s="485"/>
      <c r="N13" s="485">
        <v>1</v>
      </c>
      <c r="O13" s="485"/>
      <c r="P13" s="485"/>
      <c r="Q13" s="485"/>
      <c r="R13" s="486"/>
      <c r="S13" s="377"/>
    </row>
    <row r="14" spans="1:18" ht="12" customHeight="1">
      <c r="A14" s="454">
        <v>10</v>
      </c>
      <c r="B14" s="304">
        <v>2</v>
      </c>
      <c r="C14" s="449" t="s">
        <v>285</v>
      </c>
      <c r="D14" s="304">
        <v>1968</v>
      </c>
      <c r="E14" s="411">
        <v>0.7506944444444444</v>
      </c>
      <c r="F14" s="304" t="s">
        <v>16</v>
      </c>
      <c r="G14" s="451">
        <v>9</v>
      </c>
      <c r="H14" s="456" t="s">
        <v>38</v>
      </c>
      <c r="I14" s="309">
        <f t="shared" si="0"/>
        <v>0.16571621290164334</v>
      </c>
      <c r="J14" s="304"/>
      <c r="K14" s="484"/>
      <c r="L14" s="484"/>
      <c r="M14" s="484">
        <v>2</v>
      </c>
      <c r="N14" s="484"/>
      <c r="O14" s="484"/>
      <c r="P14" s="484"/>
      <c r="Q14" s="484"/>
      <c r="R14" s="487"/>
    </row>
    <row r="15" spans="1:18" ht="12" customHeight="1">
      <c r="A15" s="454">
        <v>11</v>
      </c>
      <c r="B15" s="304">
        <v>6</v>
      </c>
      <c r="C15" s="449" t="s">
        <v>288</v>
      </c>
      <c r="D15" s="304">
        <v>1991</v>
      </c>
      <c r="E15" s="411">
        <v>0.7659722222222222</v>
      </c>
      <c r="F15" s="304" t="s">
        <v>8</v>
      </c>
      <c r="G15" s="451">
        <v>5</v>
      </c>
      <c r="H15" s="340" t="s">
        <v>274</v>
      </c>
      <c r="I15" s="309">
        <f t="shared" si="0"/>
        <v>0.16908879077753247</v>
      </c>
      <c r="J15" s="304"/>
      <c r="K15" s="484">
        <v>6</v>
      </c>
      <c r="L15" s="484"/>
      <c r="M15" s="484"/>
      <c r="N15" s="484"/>
      <c r="O15" s="484"/>
      <c r="P15" s="484"/>
      <c r="Q15" s="484"/>
      <c r="R15" s="487"/>
    </row>
    <row r="16" spans="1:18" ht="12" customHeight="1">
      <c r="A16" s="454">
        <v>12</v>
      </c>
      <c r="B16" s="304">
        <v>3</v>
      </c>
      <c r="C16" s="449" t="s">
        <v>289</v>
      </c>
      <c r="D16" s="304">
        <v>1973</v>
      </c>
      <c r="E16" s="411">
        <v>0.7854166666666668</v>
      </c>
      <c r="F16" s="304" t="s">
        <v>11</v>
      </c>
      <c r="G16" s="451">
        <v>8</v>
      </c>
      <c r="H16" s="337" t="s">
        <v>58</v>
      </c>
      <c r="I16" s="309">
        <f t="shared" si="0"/>
        <v>0.17338116261957323</v>
      </c>
      <c r="J16" s="304"/>
      <c r="K16" s="484"/>
      <c r="L16" s="484">
        <v>3</v>
      </c>
      <c r="M16" s="484"/>
      <c r="N16" s="484"/>
      <c r="O16" s="484"/>
      <c r="P16" s="484"/>
      <c r="Q16" s="484"/>
      <c r="R16" s="487"/>
    </row>
    <row r="17" spans="1:18" ht="12" customHeight="1">
      <c r="A17" s="454">
        <v>13</v>
      </c>
      <c r="B17" s="304">
        <v>7</v>
      </c>
      <c r="C17" s="449" t="s">
        <v>349</v>
      </c>
      <c r="D17" s="304">
        <v>1989</v>
      </c>
      <c r="E17" s="411">
        <v>0.7888888888888889</v>
      </c>
      <c r="F17" s="304" t="s">
        <v>8</v>
      </c>
      <c r="G17" s="451">
        <v>4</v>
      </c>
      <c r="H17" s="456" t="s">
        <v>65</v>
      </c>
      <c r="I17" s="309">
        <f t="shared" si="0"/>
        <v>0.1741476575913662</v>
      </c>
      <c r="J17" s="304"/>
      <c r="K17" s="484">
        <v>7</v>
      </c>
      <c r="L17" s="485"/>
      <c r="M17" s="485"/>
      <c r="N17" s="485"/>
      <c r="O17" s="485"/>
      <c r="P17" s="485"/>
      <c r="Q17" s="485"/>
      <c r="R17" s="486"/>
    </row>
    <row r="18" spans="1:18" ht="12" customHeight="1">
      <c r="A18" s="454">
        <v>14</v>
      </c>
      <c r="B18" s="304">
        <v>4</v>
      </c>
      <c r="C18" s="449" t="s">
        <v>350</v>
      </c>
      <c r="D18" s="304">
        <v>1978</v>
      </c>
      <c r="E18" s="411">
        <v>0.811111111111111</v>
      </c>
      <c r="F18" s="304" t="s">
        <v>11</v>
      </c>
      <c r="G18" s="451">
        <v>7</v>
      </c>
      <c r="H18" s="456" t="s">
        <v>42</v>
      </c>
      <c r="I18" s="309">
        <f t="shared" si="0"/>
        <v>0.17905322541084126</v>
      </c>
      <c r="J18" s="304"/>
      <c r="K18" s="485"/>
      <c r="L18" s="485">
        <v>4</v>
      </c>
      <c r="M18" s="485"/>
      <c r="N18" s="485"/>
      <c r="O18" s="485"/>
      <c r="P18" s="485"/>
      <c r="Q18" s="485"/>
      <c r="R18" s="486"/>
    </row>
    <row r="19" spans="1:18" ht="12" customHeight="1">
      <c r="A19" s="454">
        <v>15</v>
      </c>
      <c r="B19" s="304">
        <v>1</v>
      </c>
      <c r="C19" s="449" t="s">
        <v>299</v>
      </c>
      <c r="D19" s="304">
        <v>1947</v>
      </c>
      <c r="E19" s="411">
        <v>0.8145833333333333</v>
      </c>
      <c r="F19" s="304" t="s">
        <v>32</v>
      </c>
      <c r="G19" s="451">
        <v>10</v>
      </c>
      <c r="H19" s="456" t="s">
        <v>38</v>
      </c>
      <c r="I19" s="309">
        <f t="shared" si="0"/>
        <v>0.17981972038263427</v>
      </c>
      <c r="J19" s="304"/>
      <c r="K19" s="488"/>
      <c r="L19" s="485"/>
      <c r="M19" s="485"/>
      <c r="N19" s="485"/>
      <c r="O19" s="485">
        <v>1</v>
      </c>
      <c r="P19" s="485"/>
      <c r="Q19" s="485"/>
      <c r="R19" s="486"/>
    </row>
    <row r="20" spans="1:18" ht="12" customHeight="1">
      <c r="A20" s="454">
        <v>16</v>
      </c>
      <c r="B20" s="304">
        <v>5</v>
      </c>
      <c r="C20" s="449" t="s">
        <v>293</v>
      </c>
      <c r="D20" s="304">
        <v>1976</v>
      </c>
      <c r="E20" s="411">
        <v>0.8180555555555555</v>
      </c>
      <c r="F20" s="304" t="s">
        <v>11</v>
      </c>
      <c r="G20" s="451">
        <v>6</v>
      </c>
      <c r="H20" s="456" t="s">
        <v>24</v>
      </c>
      <c r="I20" s="309">
        <f t="shared" si="0"/>
        <v>0.18058621535442726</v>
      </c>
      <c r="J20" s="304"/>
      <c r="K20" s="485"/>
      <c r="L20" s="485">
        <v>5</v>
      </c>
      <c r="M20" s="485"/>
      <c r="N20" s="485"/>
      <c r="O20" s="485"/>
      <c r="P20" s="485"/>
      <c r="Q20" s="485"/>
      <c r="R20" s="486"/>
    </row>
    <row r="21" spans="1:18" ht="12" customHeight="1">
      <c r="A21" s="454">
        <v>17</v>
      </c>
      <c r="B21" s="304">
        <v>8</v>
      </c>
      <c r="C21" s="458" t="s">
        <v>295</v>
      </c>
      <c r="D21" s="304">
        <v>1979</v>
      </c>
      <c r="E21" s="411">
        <v>0.8236111111111111</v>
      </c>
      <c r="F21" s="304" t="s">
        <v>8</v>
      </c>
      <c r="G21" s="451">
        <v>3</v>
      </c>
      <c r="H21" s="456"/>
      <c r="I21" s="309">
        <f t="shared" si="0"/>
        <v>0.18181260730929602</v>
      </c>
      <c r="J21" s="304"/>
      <c r="K21" s="485">
        <v>8</v>
      </c>
      <c r="L21" s="485"/>
      <c r="M21" s="485"/>
      <c r="N21" s="485"/>
      <c r="O21" s="485"/>
      <c r="P21" s="485"/>
      <c r="Q21" s="485"/>
      <c r="R21" s="486"/>
    </row>
    <row r="22" spans="1:18" ht="12" customHeight="1">
      <c r="A22" s="454">
        <v>18</v>
      </c>
      <c r="B22" s="304">
        <v>3</v>
      </c>
      <c r="C22" s="449" t="s">
        <v>296</v>
      </c>
      <c r="D22" s="304">
        <v>1964</v>
      </c>
      <c r="E22" s="411">
        <v>0.8305555555555556</v>
      </c>
      <c r="F22" s="304" t="s">
        <v>16</v>
      </c>
      <c r="G22" s="451">
        <v>8</v>
      </c>
      <c r="H22" s="337" t="s">
        <v>24</v>
      </c>
      <c r="I22" s="309">
        <f t="shared" si="0"/>
        <v>0.18334559725288202</v>
      </c>
      <c r="J22" s="304"/>
      <c r="K22" s="485"/>
      <c r="L22" s="485"/>
      <c r="M22" s="485">
        <v>3</v>
      </c>
      <c r="N22" s="485"/>
      <c r="O22" s="485"/>
      <c r="P22" s="485"/>
      <c r="Q22" s="485"/>
      <c r="R22" s="486"/>
    </row>
    <row r="23" spans="1:18" ht="12" customHeight="1">
      <c r="A23" s="454">
        <v>19</v>
      </c>
      <c r="B23" s="304">
        <v>2</v>
      </c>
      <c r="C23" s="458" t="s">
        <v>291</v>
      </c>
      <c r="D23" s="304">
        <v>1949</v>
      </c>
      <c r="E23" s="411">
        <v>0.83125</v>
      </c>
      <c r="F23" s="304" t="s">
        <v>40</v>
      </c>
      <c r="G23" s="451">
        <v>9</v>
      </c>
      <c r="H23" s="456" t="s">
        <v>38</v>
      </c>
      <c r="I23" s="309">
        <f t="shared" si="0"/>
        <v>0.1834988962472406</v>
      </c>
      <c r="J23" s="304"/>
      <c r="K23" s="485"/>
      <c r="L23" s="485"/>
      <c r="M23" s="485"/>
      <c r="N23" s="485">
        <v>2</v>
      </c>
      <c r="O23" s="485"/>
      <c r="P23" s="485"/>
      <c r="Q23" s="485"/>
      <c r="R23" s="486"/>
    </row>
    <row r="24" spans="1:18" ht="12" customHeight="1">
      <c r="A24" s="454">
        <v>20</v>
      </c>
      <c r="B24" s="304">
        <v>4</v>
      </c>
      <c r="C24" s="449" t="s">
        <v>297</v>
      </c>
      <c r="D24" s="304">
        <v>1967</v>
      </c>
      <c r="E24" s="411">
        <v>0.8388888888888889</v>
      </c>
      <c r="F24" s="304" t="s">
        <v>16</v>
      </c>
      <c r="G24" s="451">
        <v>7</v>
      </c>
      <c r="H24" s="337" t="s">
        <v>24</v>
      </c>
      <c r="I24" s="309">
        <f t="shared" si="0"/>
        <v>0.18518518518518517</v>
      </c>
      <c r="J24" s="304"/>
      <c r="K24" s="485"/>
      <c r="L24" s="485"/>
      <c r="M24" s="485">
        <v>4</v>
      </c>
      <c r="N24" s="485"/>
      <c r="O24" s="485"/>
      <c r="P24" s="485"/>
      <c r="Q24" s="485"/>
      <c r="R24" s="486"/>
    </row>
    <row r="25" spans="1:18" ht="12" customHeight="1">
      <c r="A25" s="454">
        <v>21</v>
      </c>
      <c r="B25" s="304">
        <v>1</v>
      </c>
      <c r="C25" s="458" t="s">
        <v>292</v>
      </c>
      <c r="D25" s="304">
        <v>1986</v>
      </c>
      <c r="E25" s="411">
        <v>0.8416666666666667</v>
      </c>
      <c r="F25" s="304" t="s">
        <v>45</v>
      </c>
      <c r="G25" s="451">
        <v>10</v>
      </c>
      <c r="H25" s="456" t="s">
        <v>24</v>
      </c>
      <c r="I25" s="309">
        <f t="shared" si="0"/>
        <v>0.18579838116261957</v>
      </c>
      <c r="J25" s="304"/>
      <c r="K25" s="485"/>
      <c r="L25" s="485"/>
      <c r="M25" s="485"/>
      <c r="N25" s="485"/>
      <c r="O25" s="485"/>
      <c r="P25" s="485">
        <v>1</v>
      </c>
      <c r="Q25" s="485"/>
      <c r="R25" s="486"/>
    </row>
    <row r="26" spans="1:18" ht="12" customHeight="1">
      <c r="A26" s="454">
        <v>22</v>
      </c>
      <c r="B26" s="304">
        <v>5</v>
      </c>
      <c r="C26" s="449" t="s">
        <v>298</v>
      </c>
      <c r="D26" s="304">
        <v>1962</v>
      </c>
      <c r="E26" s="411">
        <v>0.8743055555555556</v>
      </c>
      <c r="F26" s="304" t="s">
        <v>16</v>
      </c>
      <c r="G26" s="451">
        <v>6</v>
      </c>
      <c r="H26" s="337" t="s">
        <v>136</v>
      </c>
      <c r="I26" s="309">
        <f t="shared" si="0"/>
        <v>0.19300343389747363</v>
      </c>
      <c r="J26" s="304"/>
      <c r="K26" s="485"/>
      <c r="L26" s="485"/>
      <c r="M26" s="485">
        <v>5</v>
      </c>
      <c r="N26" s="485"/>
      <c r="O26" s="485"/>
      <c r="P26" s="485"/>
      <c r="Q26" s="485"/>
      <c r="R26" s="486"/>
    </row>
    <row r="27" spans="1:18" ht="12" customHeight="1">
      <c r="A27" s="454">
        <v>23</v>
      </c>
      <c r="B27" s="304">
        <v>6</v>
      </c>
      <c r="C27" s="449" t="s">
        <v>351</v>
      </c>
      <c r="D27" s="304">
        <v>1965</v>
      </c>
      <c r="E27" s="411">
        <v>0.88125</v>
      </c>
      <c r="F27" s="304" t="s">
        <v>16</v>
      </c>
      <c r="G27" s="451">
        <v>5</v>
      </c>
      <c r="H27" s="456"/>
      <c r="I27" s="309">
        <f t="shared" si="0"/>
        <v>0.1945364238410596</v>
      </c>
      <c r="J27" s="304"/>
      <c r="K27" s="485"/>
      <c r="L27" s="485"/>
      <c r="M27" s="485">
        <v>6</v>
      </c>
      <c r="N27" s="485"/>
      <c r="O27" s="485"/>
      <c r="P27" s="485"/>
      <c r="Q27" s="485"/>
      <c r="R27" s="486"/>
    </row>
    <row r="28" spans="1:18" ht="12" customHeight="1">
      <c r="A28" s="454">
        <v>24</v>
      </c>
      <c r="B28" s="304">
        <v>2</v>
      </c>
      <c r="C28" s="449" t="s">
        <v>301</v>
      </c>
      <c r="D28" s="304">
        <v>1940</v>
      </c>
      <c r="E28" s="411">
        <v>0.8861111111111111</v>
      </c>
      <c r="F28" s="304" t="s">
        <v>32</v>
      </c>
      <c r="G28" s="451">
        <v>9</v>
      </c>
      <c r="H28" s="459" t="s">
        <v>302</v>
      </c>
      <c r="I28" s="309">
        <f t="shared" si="0"/>
        <v>0.19560951680156977</v>
      </c>
      <c r="J28" s="304"/>
      <c r="K28" s="488"/>
      <c r="L28" s="485"/>
      <c r="M28" s="485"/>
      <c r="N28" s="485"/>
      <c r="O28" s="485">
        <v>2</v>
      </c>
      <c r="P28" s="485"/>
      <c r="Q28" s="485"/>
      <c r="R28" s="486"/>
    </row>
    <row r="29" spans="1:18" ht="12" customHeight="1">
      <c r="A29" s="454">
        <v>25</v>
      </c>
      <c r="B29" s="304">
        <v>6</v>
      </c>
      <c r="C29" s="449" t="s">
        <v>304</v>
      </c>
      <c r="D29" s="304">
        <v>1977</v>
      </c>
      <c r="E29" s="411">
        <v>0.8881944444444444</v>
      </c>
      <c r="F29" s="304" t="s">
        <v>11</v>
      </c>
      <c r="G29" s="451">
        <v>5</v>
      </c>
      <c r="H29" s="337"/>
      <c r="I29" s="309">
        <f t="shared" si="0"/>
        <v>0.19606941378464554</v>
      </c>
      <c r="J29" s="304"/>
      <c r="K29" s="485"/>
      <c r="L29" s="485">
        <v>6</v>
      </c>
      <c r="M29" s="485"/>
      <c r="N29" s="485"/>
      <c r="O29" s="485"/>
      <c r="P29" s="485"/>
      <c r="Q29" s="485"/>
      <c r="R29" s="486"/>
    </row>
    <row r="30" spans="1:18" ht="12" customHeight="1">
      <c r="A30" s="454">
        <v>26</v>
      </c>
      <c r="B30" s="304">
        <v>3</v>
      </c>
      <c r="C30" s="449" t="s">
        <v>311</v>
      </c>
      <c r="D30" s="304">
        <v>1948</v>
      </c>
      <c r="E30" s="411">
        <v>0.8993055555555555</v>
      </c>
      <c r="F30" s="304" t="s">
        <v>32</v>
      </c>
      <c r="G30" s="451">
        <v>8</v>
      </c>
      <c r="H30" s="456" t="s">
        <v>22</v>
      </c>
      <c r="I30" s="309">
        <f t="shared" si="0"/>
        <v>0.1985221976943831</v>
      </c>
      <c r="J30" s="304"/>
      <c r="K30" s="485"/>
      <c r="L30" s="485"/>
      <c r="M30" s="485"/>
      <c r="N30" s="485"/>
      <c r="O30" s="485">
        <v>3</v>
      </c>
      <c r="P30" s="485"/>
      <c r="Q30" s="485"/>
      <c r="R30" s="486"/>
    </row>
    <row r="31" spans="1:18" ht="12" customHeight="1">
      <c r="A31" s="454">
        <v>27</v>
      </c>
      <c r="B31" s="304">
        <v>4</v>
      </c>
      <c r="C31" s="449" t="s">
        <v>305</v>
      </c>
      <c r="D31" s="304">
        <v>1948</v>
      </c>
      <c r="E31" s="411">
        <v>0.9125</v>
      </c>
      <c r="F31" s="304" t="s">
        <v>32</v>
      </c>
      <c r="G31" s="451">
        <v>7</v>
      </c>
      <c r="H31" s="456" t="s">
        <v>38</v>
      </c>
      <c r="I31" s="309">
        <f t="shared" si="0"/>
        <v>0.20143487858719644</v>
      </c>
      <c r="J31" s="304"/>
      <c r="K31" s="485"/>
      <c r="L31" s="485"/>
      <c r="M31" s="485"/>
      <c r="N31" s="485"/>
      <c r="O31" s="485">
        <v>4</v>
      </c>
      <c r="P31" s="485"/>
      <c r="Q31" s="485"/>
      <c r="R31" s="486"/>
    </row>
    <row r="32" spans="1:18" ht="12" customHeight="1">
      <c r="A32" s="454">
        <v>28</v>
      </c>
      <c r="B32" s="304">
        <v>7</v>
      </c>
      <c r="C32" s="449" t="s">
        <v>310</v>
      </c>
      <c r="D32" s="304">
        <v>1973</v>
      </c>
      <c r="E32" s="411">
        <v>0.9201388888888888</v>
      </c>
      <c r="F32" s="304" t="s">
        <v>11</v>
      </c>
      <c r="G32" s="451">
        <v>4</v>
      </c>
      <c r="H32" s="456" t="s">
        <v>24</v>
      </c>
      <c r="I32" s="309">
        <f t="shared" si="0"/>
        <v>0.203121167525141</v>
      </c>
      <c r="J32" s="304"/>
      <c r="K32" s="485"/>
      <c r="L32" s="485">
        <v>7</v>
      </c>
      <c r="M32" s="485"/>
      <c r="N32" s="485"/>
      <c r="O32" s="485"/>
      <c r="P32" s="485"/>
      <c r="Q32" s="485"/>
      <c r="R32" s="486"/>
    </row>
    <row r="33" spans="1:18" ht="12" customHeight="1">
      <c r="A33" s="454">
        <v>29</v>
      </c>
      <c r="B33" s="304">
        <v>3</v>
      </c>
      <c r="C33" s="449" t="s">
        <v>313</v>
      </c>
      <c r="D33" s="304">
        <v>1949</v>
      </c>
      <c r="E33" s="411">
        <v>0.9222222222222222</v>
      </c>
      <c r="F33" s="304" t="s">
        <v>40</v>
      </c>
      <c r="G33" s="451">
        <v>8</v>
      </c>
      <c r="H33" s="337" t="s">
        <v>38</v>
      </c>
      <c r="I33" s="309">
        <f t="shared" si="0"/>
        <v>0.2035810645082168</v>
      </c>
      <c r="J33" s="304"/>
      <c r="K33" s="485"/>
      <c r="L33" s="485"/>
      <c r="M33" s="485"/>
      <c r="N33" s="485">
        <v>3</v>
      </c>
      <c r="O33" s="485"/>
      <c r="P33" s="485"/>
      <c r="Q33" s="485"/>
      <c r="R33" s="486"/>
    </row>
    <row r="34" spans="1:18" ht="12" customHeight="1">
      <c r="A34" s="454">
        <v>30</v>
      </c>
      <c r="B34" s="304">
        <v>7</v>
      </c>
      <c r="C34" s="449" t="s">
        <v>352</v>
      </c>
      <c r="D34" s="304">
        <v>1962</v>
      </c>
      <c r="E34" s="411">
        <v>0.9423611111111111</v>
      </c>
      <c r="F34" s="304" t="s">
        <v>16</v>
      </c>
      <c r="G34" s="451">
        <v>4</v>
      </c>
      <c r="H34" s="456"/>
      <c r="I34" s="309">
        <f t="shared" si="0"/>
        <v>0.20802673534461613</v>
      </c>
      <c r="J34" s="304" t="s">
        <v>247</v>
      </c>
      <c r="K34" s="485"/>
      <c r="L34" s="485"/>
      <c r="M34" s="485">
        <v>7</v>
      </c>
      <c r="N34" s="485"/>
      <c r="O34" s="485"/>
      <c r="P34" s="485"/>
      <c r="Q34" s="485"/>
      <c r="R34" s="486"/>
    </row>
    <row r="35" spans="1:18" ht="12" customHeight="1">
      <c r="A35" s="454">
        <v>31</v>
      </c>
      <c r="B35" s="304" t="s">
        <v>156</v>
      </c>
      <c r="C35" s="449" t="s">
        <v>326</v>
      </c>
      <c r="D35" s="304">
        <v>1996</v>
      </c>
      <c r="E35" s="411">
        <v>0.9618055555555555</v>
      </c>
      <c r="F35" s="304" t="s">
        <v>69</v>
      </c>
      <c r="G35" s="451" t="s">
        <v>156</v>
      </c>
      <c r="H35" s="456" t="s">
        <v>24</v>
      </c>
      <c r="I35" s="309">
        <f t="shared" si="0"/>
        <v>0.21231910718665684</v>
      </c>
      <c r="J35" s="304"/>
      <c r="K35" s="485"/>
      <c r="L35" s="485"/>
      <c r="M35" s="485"/>
      <c r="N35" s="485"/>
      <c r="O35" s="485"/>
      <c r="P35" s="485"/>
      <c r="Q35" s="485"/>
      <c r="R35" s="486">
        <v>1</v>
      </c>
    </row>
    <row r="36" spans="1:18" ht="12" customHeight="1">
      <c r="A36" s="454">
        <v>32</v>
      </c>
      <c r="B36" s="304">
        <v>4</v>
      </c>
      <c r="C36" s="449" t="s">
        <v>312</v>
      </c>
      <c r="D36" s="304">
        <v>1949</v>
      </c>
      <c r="E36" s="411">
        <v>0.9659722222222222</v>
      </c>
      <c r="F36" s="304" t="s">
        <v>40</v>
      </c>
      <c r="G36" s="451">
        <v>7</v>
      </c>
      <c r="H36" s="340" t="s">
        <v>24</v>
      </c>
      <c r="I36" s="309">
        <f t="shared" si="0"/>
        <v>0.21323890115280844</v>
      </c>
      <c r="J36" s="304"/>
      <c r="K36" s="485"/>
      <c r="L36" s="485"/>
      <c r="M36" s="485"/>
      <c r="N36" s="485">
        <v>4</v>
      </c>
      <c r="O36" s="485"/>
      <c r="P36" s="485"/>
      <c r="Q36" s="485"/>
      <c r="R36" s="486"/>
    </row>
    <row r="37" spans="1:18" ht="12" customHeight="1">
      <c r="A37" s="454">
        <v>33</v>
      </c>
      <c r="B37" s="304">
        <v>8</v>
      </c>
      <c r="C37" s="449" t="s">
        <v>307</v>
      </c>
      <c r="D37" s="304">
        <v>1968</v>
      </c>
      <c r="E37" s="411">
        <v>0.9715277777777778</v>
      </c>
      <c r="F37" s="304" t="s">
        <v>16</v>
      </c>
      <c r="G37" s="451">
        <v>3</v>
      </c>
      <c r="H37" s="456" t="s">
        <v>38</v>
      </c>
      <c r="I37" s="309">
        <f t="shared" si="0"/>
        <v>0.2144652931076772</v>
      </c>
      <c r="J37" s="304"/>
      <c r="K37" s="485"/>
      <c r="L37" s="485"/>
      <c r="M37" s="485">
        <v>8</v>
      </c>
      <c r="N37" s="485"/>
      <c r="O37" s="485"/>
      <c r="P37" s="485"/>
      <c r="Q37" s="485"/>
      <c r="R37" s="486"/>
    </row>
    <row r="38" spans="1:18" ht="12" customHeight="1">
      <c r="A38" s="454">
        <v>34</v>
      </c>
      <c r="B38" s="304">
        <v>5</v>
      </c>
      <c r="C38" s="449" t="s">
        <v>318</v>
      </c>
      <c r="D38" s="304">
        <v>1945</v>
      </c>
      <c r="E38" s="411">
        <v>0.9736111111111111</v>
      </c>
      <c r="F38" s="304" t="s">
        <v>32</v>
      </c>
      <c r="G38" s="451">
        <v>6</v>
      </c>
      <c r="H38" s="337" t="s">
        <v>38</v>
      </c>
      <c r="I38" s="309">
        <f t="shared" si="0"/>
        <v>0.21492519009075298</v>
      </c>
      <c r="J38" s="304"/>
      <c r="K38" s="485"/>
      <c r="L38" s="485"/>
      <c r="M38" s="485"/>
      <c r="N38" s="485"/>
      <c r="O38" s="485">
        <v>5</v>
      </c>
      <c r="P38" s="485"/>
      <c r="Q38" s="485"/>
      <c r="R38" s="486"/>
    </row>
    <row r="39" spans="1:18" ht="12" customHeight="1">
      <c r="A39" s="454">
        <v>35</v>
      </c>
      <c r="B39" s="304">
        <v>2</v>
      </c>
      <c r="C39" s="449" t="s">
        <v>341</v>
      </c>
      <c r="D39" s="304">
        <v>1992</v>
      </c>
      <c r="E39" s="411">
        <v>0.9784722222222223</v>
      </c>
      <c r="F39" s="304" t="s">
        <v>45</v>
      </c>
      <c r="G39" s="451">
        <v>9</v>
      </c>
      <c r="H39" s="337"/>
      <c r="I39" s="309">
        <f t="shared" si="0"/>
        <v>0.2159982830512632</v>
      </c>
      <c r="J39" s="304"/>
      <c r="K39" s="485"/>
      <c r="L39" s="485"/>
      <c r="M39" s="485"/>
      <c r="N39" s="485"/>
      <c r="O39" s="485"/>
      <c r="P39" s="485">
        <v>2</v>
      </c>
      <c r="Q39" s="485"/>
      <c r="R39" s="486"/>
    </row>
    <row r="40" spans="1:18" ht="12" customHeight="1">
      <c r="A40" s="454">
        <v>36</v>
      </c>
      <c r="B40" s="304">
        <v>8</v>
      </c>
      <c r="C40" s="458" t="s">
        <v>322</v>
      </c>
      <c r="D40" s="304">
        <v>1977</v>
      </c>
      <c r="E40" s="411">
        <v>0.9993055555555556</v>
      </c>
      <c r="F40" s="304" t="s">
        <v>11</v>
      </c>
      <c r="G40" s="451">
        <v>3</v>
      </c>
      <c r="H40" s="337"/>
      <c r="I40" s="309">
        <f t="shared" si="0"/>
        <v>0.2205972528820211</v>
      </c>
      <c r="J40" s="304"/>
      <c r="K40" s="485"/>
      <c r="L40" s="485">
        <v>8</v>
      </c>
      <c r="M40" s="485"/>
      <c r="N40" s="485"/>
      <c r="O40" s="485"/>
      <c r="P40" s="485"/>
      <c r="Q40" s="485"/>
      <c r="R40" s="486"/>
    </row>
    <row r="41" spans="1:18" ht="12" customHeight="1">
      <c r="A41" s="454">
        <v>37</v>
      </c>
      <c r="B41" s="304">
        <v>5</v>
      </c>
      <c r="C41" s="449" t="s">
        <v>320</v>
      </c>
      <c r="D41" s="304">
        <v>1953</v>
      </c>
      <c r="E41" s="415" t="s">
        <v>195</v>
      </c>
      <c r="F41" s="304" t="s">
        <v>40</v>
      </c>
      <c r="G41" s="451">
        <v>6</v>
      </c>
      <c r="H41" s="456" t="s">
        <v>38</v>
      </c>
      <c r="I41" s="309">
        <f t="shared" si="0"/>
        <v>0</v>
      </c>
      <c r="J41" s="304"/>
      <c r="K41" s="485"/>
      <c r="L41" s="485"/>
      <c r="M41" s="485"/>
      <c r="N41" s="485">
        <v>5</v>
      </c>
      <c r="O41" s="485"/>
      <c r="P41" s="485"/>
      <c r="Q41" s="485"/>
      <c r="R41" s="486"/>
    </row>
    <row r="42" spans="1:18" ht="12" customHeight="1">
      <c r="A42" s="454">
        <v>38</v>
      </c>
      <c r="B42" s="304">
        <v>9</v>
      </c>
      <c r="C42" s="449" t="s">
        <v>59</v>
      </c>
      <c r="D42" s="304">
        <v>1978</v>
      </c>
      <c r="E42" s="415" t="s">
        <v>184</v>
      </c>
      <c r="F42" s="304" t="s">
        <v>11</v>
      </c>
      <c r="G42" s="451">
        <v>2</v>
      </c>
      <c r="H42" s="337" t="s">
        <v>24</v>
      </c>
      <c r="I42" s="309">
        <f t="shared" si="0"/>
        <v>0</v>
      </c>
      <c r="J42" s="304"/>
      <c r="K42" s="485"/>
      <c r="L42" s="485">
        <v>9</v>
      </c>
      <c r="M42" s="485"/>
      <c r="N42" s="485"/>
      <c r="O42" s="485"/>
      <c r="P42" s="485"/>
      <c r="Q42" s="485"/>
      <c r="R42" s="486"/>
    </row>
    <row r="43" spans="1:18" ht="12" customHeight="1">
      <c r="A43" s="454">
        <v>39</v>
      </c>
      <c r="B43" s="304">
        <v>1</v>
      </c>
      <c r="C43" s="449" t="s">
        <v>323</v>
      </c>
      <c r="D43" s="304">
        <v>1963</v>
      </c>
      <c r="E43" s="415" t="s">
        <v>223</v>
      </c>
      <c r="F43" s="304" t="s">
        <v>90</v>
      </c>
      <c r="G43" s="451">
        <v>10</v>
      </c>
      <c r="H43" s="337" t="s">
        <v>325</v>
      </c>
      <c r="I43" s="309">
        <f t="shared" si="0"/>
        <v>0</v>
      </c>
      <c r="J43" s="304" t="s">
        <v>247</v>
      </c>
      <c r="K43" s="485"/>
      <c r="L43" s="485"/>
      <c r="M43" s="485"/>
      <c r="N43" s="485"/>
      <c r="O43" s="485"/>
      <c r="P43" s="485"/>
      <c r="Q43" s="485">
        <v>1</v>
      </c>
      <c r="R43" s="486"/>
    </row>
    <row r="44" spans="1:18" ht="12" customHeight="1">
      <c r="A44" s="454">
        <v>40</v>
      </c>
      <c r="B44" s="304">
        <v>9</v>
      </c>
      <c r="C44" s="449" t="s">
        <v>353</v>
      </c>
      <c r="D44" s="304">
        <v>1968</v>
      </c>
      <c r="E44" s="415" t="s">
        <v>112</v>
      </c>
      <c r="F44" s="304" t="s">
        <v>16</v>
      </c>
      <c r="G44" s="451">
        <v>2</v>
      </c>
      <c r="H44" s="456"/>
      <c r="I44" s="309">
        <f t="shared" si="0"/>
        <v>0</v>
      </c>
      <c r="J44" s="304"/>
      <c r="K44" s="485"/>
      <c r="L44" s="485"/>
      <c r="M44" s="485">
        <v>9</v>
      </c>
      <c r="N44" s="485"/>
      <c r="O44" s="485"/>
      <c r="P44" s="485"/>
      <c r="Q44" s="485"/>
      <c r="R44" s="486"/>
    </row>
    <row r="45" spans="1:18" ht="12" customHeight="1">
      <c r="A45" s="454">
        <v>41</v>
      </c>
      <c r="B45" s="304">
        <v>6</v>
      </c>
      <c r="C45" s="449" t="s">
        <v>354</v>
      </c>
      <c r="D45" s="304">
        <v>1953</v>
      </c>
      <c r="E45" s="415" t="s">
        <v>198</v>
      </c>
      <c r="F45" s="304" t="s">
        <v>40</v>
      </c>
      <c r="G45" s="451">
        <v>5</v>
      </c>
      <c r="H45" s="456" t="s">
        <v>110</v>
      </c>
      <c r="I45" s="309">
        <f t="shared" si="0"/>
        <v>0</v>
      </c>
      <c r="J45" s="304" t="s">
        <v>247</v>
      </c>
      <c r="K45" s="485"/>
      <c r="L45" s="485"/>
      <c r="M45" s="485"/>
      <c r="N45" s="485">
        <v>6</v>
      </c>
      <c r="O45" s="485"/>
      <c r="P45" s="485"/>
      <c r="Q45" s="485"/>
      <c r="R45" s="486"/>
    </row>
    <row r="46" spans="1:18" ht="12" customHeight="1">
      <c r="A46" s="454">
        <v>42</v>
      </c>
      <c r="B46" s="304">
        <v>2</v>
      </c>
      <c r="C46" s="449" t="s">
        <v>328</v>
      </c>
      <c r="D46" s="304">
        <v>1954</v>
      </c>
      <c r="E46" s="415" t="s">
        <v>208</v>
      </c>
      <c r="F46" s="304" t="s">
        <v>90</v>
      </c>
      <c r="G46" s="451">
        <v>9</v>
      </c>
      <c r="H46" s="456" t="s">
        <v>24</v>
      </c>
      <c r="I46" s="309">
        <f t="shared" si="0"/>
        <v>0</v>
      </c>
      <c r="J46" s="304"/>
      <c r="K46" s="485"/>
      <c r="L46" s="485"/>
      <c r="M46" s="485"/>
      <c r="N46" s="485"/>
      <c r="O46" s="485"/>
      <c r="P46" s="485"/>
      <c r="Q46" s="485">
        <v>2</v>
      </c>
      <c r="R46" s="486"/>
    </row>
    <row r="47" spans="1:18" ht="12" customHeight="1">
      <c r="A47" s="454">
        <v>43</v>
      </c>
      <c r="B47" s="304">
        <v>3</v>
      </c>
      <c r="C47" s="449" t="s">
        <v>334</v>
      </c>
      <c r="D47" s="304">
        <v>1972</v>
      </c>
      <c r="E47" s="415" t="s">
        <v>215</v>
      </c>
      <c r="F47" s="304" t="s">
        <v>90</v>
      </c>
      <c r="G47" s="451">
        <v>8</v>
      </c>
      <c r="H47" s="456" t="s">
        <v>24</v>
      </c>
      <c r="I47" s="309">
        <f t="shared" si="0"/>
        <v>0</v>
      </c>
      <c r="J47" s="304"/>
      <c r="K47" s="485"/>
      <c r="L47" s="485"/>
      <c r="M47" s="485"/>
      <c r="N47" s="485"/>
      <c r="O47" s="485"/>
      <c r="P47" s="485"/>
      <c r="Q47" s="485">
        <v>3</v>
      </c>
      <c r="R47" s="486"/>
    </row>
    <row r="48" spans="1:18" ht="12" customHeight="1">
      <c r="A48" s="454">
        <v>44</v>
      </c>
      <c r="B48" s="304">
        <v>4</v>
      </c>
      <c r="C48" s="449" t="s">
        <v>336</v>
      </c>
      <c r="D48" s="304">
        <v>1939</v>
      </c>
      <c r="E48" s="415" t="s">
        <v>140</v>
      </c>
      <c r="F48" s="304" t="s">
        <v>90</v>
      </c>
      <c r="G48" s="451">
        <v>7</v>
      </c>
      <c r="H48" s="456" t="s">
        <v>58</v>
      </c>
      <c r="I48" s="309">
        <f t="shared" si="0"/>
        <v>0</v>
      </c>
      <c r="J48" s="304"/>
      <c r="K48" s="485"/>
      <c r="L48" s="485"/>
      <c r="M48" s="485"/>
      <c r="N48" s="485"/>
      <c r="O48" s="485"/>
      <c r="P48" s="485"/>
      <c r="Q48" s="485">
        <v>4</v>
      </c>
      <c r="R48" s="486"/>
    </row>
    <row r="49" spans="1:18" ht="12" customHeight="1">
      <c r="A49" s="454">
        <v>45</v>
      </c>
      <c r="B49" s="304">
        <v>5</v>
      </c>
      <c r="C49" s="449" t="s">
        <v>330</v>
      </c>
      <c r="D49" s="304">
        <v>1948</v>
      </c>
      <c r="E49" s="411" t="s">
        <v>146</v>
      </c>
      <c r="F49" s="304" t="s">
        <v>90</v>
      </c>
      <c r="G49" s="451">
        <v>6</v>
      </c>
      <c r="H49" s="337" t="s">
        <v>24</v>
      </c>
      <c r="I49" s="309">
        <f t="shared" si="0"/>
        <v>0</v>
      </c>
      <c r="J49" s="304"/>
      <c r="K49" s="485"/>
      <c r="L49" s="485"/>
      <c r="M49" s="485"/>
      <c r="N49" s="485"/>
      <c r="O49" s="485"/>
      <c r="P49" s="485"/>
      <c r="Q49" s="485">
        <v>5</v>
      </c>
      <c r="R49" s="486"/>
    </row>
    <row r="50" spans="1:18" ht="12" customHeight="1">
      <c r="A50" s="461">
        <v>46</v>
      </c>
      <c r="B50" s="462">
        <v>6</v>
      </c>
      <c r="C50" s="463" t="s">
        <v>338</v>
      </c>
      <c r="D50" s="462">
        <v>1959</v>
      </c>
      <c r="E50" s="489" t="s">
        <v>146</v>
      </c>
      <c r="F50" s="462" t="s">
        <v>90</v>
      </c>
      <c r="G50" s="465">
        <v>5</v>
      </c>
      <c r="H50" s="466"/>
      <c r="I50" s="467">
        <f t="shared" si="0"/>
        <v>0</v>
      </c>
      <c r="J50" s="462"/>
      <c r="K50" s="490"/>
      <c r="L50" s="490"/>
      <c r="M50" s="490"/>
      <c r="N50" s="490"/>
      <c r="O50" s="490"/>
      <c r="P50" s="490"/>
      <c r="Q50" s="490">
        <v>6</v>
      </c>
      <c r="R50" s="491"/>
    </row>
  </sheetData>
  <sheetProtection/>
  <autoFilter ref="A4:R50"/>
  <mergeCells count="14">
    <mergeCell ref="O2:O3"/>
    <mergeCell ref="P2:P3"/>
    <mergeCell ref="Q2:Q3"/>
    <mergeCell ref="A3:H3"/>
    <mergeCell ref="A1:H1"/>
    <mergeCell ref="I1:J3"/>
    <mergeCell ref="K1:O1"/>
    <mergeCell ref="P1:Q1"/>
    <mergeCell ref="R1:R3"/>
    <mergeCell ref="A2:H2"/>
    <mergeCell ref="K2:K3"/>
    <mergeCell ref="L2:L3"/>
    <mergeCell ref="M2:M3"/>
    <mergeCell ref="N2:N3"/>
  </mergeCells>
  <printOptions/>
  <pageMargins left="0.39375" right="0.39375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dcterms:created xsi:type="dcterms:W3CDTF">2008-08-28T14:20:30Z</dcterms:created>
  <dcterms:modified xsi:type="dcterms:W3CDTF">2008-09-01T05:59:49Z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