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/>
</workbook>
</file>

<file path=xl/sharedStrings.xml><?xml version="1.0" encoding="utf-8"?>
<sst xmlns="http://schemas.openxmlformats.org/spreadsheetml/2006/main" count="1324" uniqueCount="526">
  <si>
    <t xml:space="preserve">      Staropacký horský kros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</si>
  <si>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</si>
  <si>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</si>
  <si>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</si>
  <si>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</si>
  <si>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</si>
  <si>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</si>
  <si>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</si>
  <si>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</si>
  <si>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</si>
  <si>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</si>
  <si>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</si>
  <si>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</si>
  <si>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</si>
  <si>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</si>
  <si>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</si>
  <si>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</si>
  <si>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</si>
  <si>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</si>
  <si>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</si>
  <si>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</si>
  <si>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</si>
  <si>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</si>
  <si>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</si>
  <si>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</si>
  <si>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</si>
  <si>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</si>
  <si>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</si>
  <si>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</si>
  <si>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</si>
  <si>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</si>
  <si>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</si>
  <si>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</si>
  <si>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</si>
  <si>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</si>
  <si>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</si>
  <si>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</si>
  <si>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</si>
  <si>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</si>
  <si>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</si>
  <si>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</si>
  <si>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</si>
  <si>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</si>
  <si>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Dias</t>
  </si>
  <si>
    <t>Matyáš</t>
  </si>
  <si>
    <t>HSK Benecko</t>
  </si>
  <si>
    <t>Vondráčková</t>
  </si>
  <si>
    <t>Viola</t>
  </si>
  <si>
    <t>Jičín</t>
  </si>
  <si>
    <t>Foffová</t>
  </si>
  <si>
    <t>Lucie</t>
  </si>
  <si>
    <t>Nová Paka</t>
  </si>
  <si>
    <t>Glos</t>
  </si>
  <si>
    <t>Radovan</t>
  </si>
  <si>
    <t>MŠ Stará Paka</t>
  </si>
  <si>
    <t>Kohút</t>
  </si>
  <si>
    <t>Petr</t>
  </si>
  <si>
    <t>Stará pošta Stará Paka</t>
  </si>
  <si>
    <t>Medlík</t>
  </si>
  <si>
    <t>Josef</t>
  </si>
  <si>
    <t>Stará Paka</t>
  </si>
  <si>
    <t>Šír</t>
  </si>
  <si>
    <t>Michal</t>
  </si>
  <si>
    <t>Pod Horama</t>
  </si>
  <si>
    <t>Stránská</t>
  </si>
  <si>
    <t>Helena</t>
  </si>
  <si>
    <t>Cogan</t>
  </si>
  <si>
    <t>Ondřej</t>
  </si>
  <si>
    <t>TJ Sokol Nová Paka</t>
  </si>
  <si>
    <t>0:14.24</t>
  </si>
  <si>
    <t>Mikuláš</t>
  </si>
  <si>
    <t>0:14.74</t>
  </si>
  <si>
    <t>Nýdrle</t>
  </si>
  <si>
    <t>Filip</t>
  </si>
  <si>
    <t>0:17.84</t>
  </si>
  <si>
    <t>Sucharda</t>
  </si>
  <si>
    <t>Tomáš</t>
  </si>
  <si>
    <t>ČSK Ski Jilemnice</t>
  </si>
  <si>
    <t>0:18.37</t>
  </si>
  <si>
    <t>Chrástová</t>
  </si>
  <si>
    <t>Magdaléna</t>
  </si>
  <si>
    <t>Sokol Studenec</t>
  </si>
  <si>
    <t>0:20.02</t>
  </si>
  <si>
    <t>Mrzenová</t>
  </si>
  <si>
    <t>Lina</t>
  </si>
  <si>
    <t>Nový Bydžov</t>
  </si>
  <si>
    <t>0:21.34</t>
  </si>
  <si>
    <t xml:space="preserve">Pospíšil </t>
  </si>
  <si>
    <t>Vojtěch</t>
  </si>
  <si>
    <t>LO Stará Paka</t>
  </si>
  <si>
    <t>0:21.84</t>
  </si>
  <si>
    <t xml:space="preserve">Horáček </t>
  </si>
  <si>
    <t>Jindřich</t>
  </si>
  <si>
    <t>0:25.14</t>
  </si>
  <si>
    <t>Houdová</t>
  </si>
  <si>
    <t>Tereza</t>
  </si>
  <si>
    <t>0:25.49</t>
  </si>
  <si>
    <t>Neuwirth</t>
  </si>
  <si>
    <t>Jakub</t>
  </si>
  <si>
    <t>Ski Klub Stará Paka</t>
  </si>
  <si>
    <t>0:26.96</t>
  </si>
  <si>
    <t>Tůmová</t>
  </si>
  <si>
    <t>Anna</t>
  </si>
  <si>
    <t>0:27.27</t>
  </si>
  <si>
    <t xml:space="preserve">Kovaříková </t>
  </si>
  <si>
    <t>Daniela</t>
  </si>
  <si>
    <t>0:38.30</t>
  </si>
  <si>
    <t>Dyntr</t>
  </si>
  <si>
    <t>Matěj</t>
  </si>
  <si>
    <t xml:space="preserve">Půlpánová </t>
  </si>
  <si>
    <t>2003</t>
  </si>
  <si>
    <t>ČKS Ski Jilemnice</t>
  </si>
  <si>
    <t>Bergerová</t>
  </si>
  <si>
    <t>Veronika</t>
  </si>
  <si>
    <t>Vávrová</t>
  </si>
  <si>
    <t>Vanda</t>
  </si>
  <si>
    <t>Hořice</t>
  </si>
  <si>
    <t>Pospíšilová</t>
  </si>
  <si>
    <t>Sokol Nová Paka</t>
  </si>
  <si>
    <t>Adéla</t>
  </si>
  <si>
    <t>Horáčková</t>
  </si>
  <si>
    <t>Glosová</t>
  </si>
  <si>
    <t>Alena</t>
  </si>
  <si>
    <t>2004</t>
  </si>
  <si>
    <t>Horáková</t>
  </si>
  <si>
    <t>Romana</t>
  </si>
  <si>
    <t>Medlíková</t>
  </si>
  <si>
    <t>Jana</t>
  </si>
  <si>
    <t>Šolcová</t>
  </si>
  <si>
    <t>Barbora</t>
  </si>
  <si>
    <t>Randáková</t>
  </si>
  <si>
    <t>Vrchlabí</t>
  </si>
  <si>
    <t>Elnekaveová</t>
  </si>
  <si>
    <t>Nela</t>
  </si>
  <si>
    <t>MŠ Levínská Olešnice</t>
  </si>
  <si>
    <t>Kohútová</t>
  </si>
  <si>
    <t>Nikola</t>
  </si>
  <si>
    <t>Jarošová</t>
  </si>
  <si>
    <t>2MŠ Nová Paka</t>
  </si>
  <si>
    <t>Kopčová</t>
  </si>
  <si>
    <t>Ema</t>
  </si>
  <si>
    <t>Nyplová</t>
  </si>
  <si>
    <t>kopčová</t>
  </si>
  <si>
    <t>Bára</t>
  </si>
  <si>
    <t>Pfefrová</t>
  </si>
  <si>
    <t>Aneta</t>
  </si>
  <si>
    <t>Vik</t>
  </si>
  <si>
    <t>0:35.81</t>
  </si>
  <si>
    <t>Skalický</t>
  </si>
  <si>
    <t>Ski Krkonoše Vrchlabí</t>
  </si>
  <si>
    <t>0:38.81</t>
  </si>
  <si>
    <t>Vopršal</t>
  </si>
  <si>
    <t>Jaroslav</t>
  </si>
  <si>
    <t>0:39.62</t>
  </si>
  <si>
    <t>Trejbal</t>
  </si>
  <si>
    <t>Lukáš</t>
  </si>
  <si>
    <t>0:40.40</t>
  </si>
  <si>
    <t>Řehoř</t>
  </si>
  <si>
    <t>Adam</t>
  </si>
  <si>
    <t>0:43.40</t>
  </si>
  <si>
    <t>Dytrych</t>
  </si>
  <si>
    <t>Denis</t>
  </si>
  <si>
    <t>0:43.84</t>
  </si>
  <si>
    <t>Binter</t>
  </si>
  <si>
    <t>Trutnov</t>
  </si>
  <si>
    <t>0:44.30</t>
  </si>
  <si>
    <t>Malý</t>
  </si>
  <si>
    <t>SK Buštěhrad</t>
  </si>
  <si>
    <t>0:44.87</t>
  </si>
  <si>
    <t>Janouch</t>
  </si>
  <si>
    <t>Dominik</t>
  </si>
  <si>
    <t>0:45.30</t>
  </si>
  <si>
    <t>Jan</t>
  </si>
  <si>
    <t>0:46.02</t>
  </si>
  <si>
    <t>Berger</t>
  </si>
  <si>
    <t>0:46.40</t>
  </si>
  <si>
    <t>0:47.24</t>
  </si>
  <si>
    <t>Rudolf</t>
  </si>
  <si>
    <t>0:48.10</t>
  </si>
  <si>
    <t>Trojan</t>
  </si>
  <si>
    <t>Ski Jilemnice</t>
  </si>
  <si>
    <t>0:49.93</t>
  </si>
  <si>
    <t>Mládek</t>
  </si>
  <si>
    <t>Pavel</t>
  </si>
  <si>
    <t>SDH Horní Sytová</t>
  </si>
  <si>
    <t>0:50.37</t>
  </si>
  <si>
    <t>Martínek</t>
  </si>
  <si>
    <t>0:51.49</t>
  </si>
  <si>
    <t>Žlab</t>
  </si>
  <si>
    <t>0:52.43</t>
  </si>
  <si>
    <t>Tomeš</t>
  </si>
  <si>
    <t>Roman</t>
  </si>
  <si>
    <t>Roškopov</t>
  </si>
  <si>
    <t>0:55.21</t>
  </si>
  <si>
    <t>Rajm</t>
  </si>
  <si>
    <t>0:57.02</t>
  </si>
  <si>
    <t>Pospíšil</t>
  </si>
  <si>
    <t>0:58.14</t>
  </si>
  <si>
    <t>Prokšová</t>
  </si>
  <si>
    <t>Kateřina</t>
  </si>
  <si>
    <t>2005</t>
  </si>
  <si>
    <t>Jánská</t>
  </si>
  <si>
    <t>Kristýna</t>
  </si>
  <si>
    <t>2001</t>
  </si>
  <si>
    <t>Trejbalová</t>
  </si>
  <si>
    <t>Renata</t>
  </si>
  <si>
    <t>Natálie</t>
  </si>
  <si>
    <t>Fejfarová</t>
  </si>
  <si>
    <t>Magda</t>
  </si>
  <si>
    <t>2002</t>
  </si>
  <si>
    <t>FO Stará Paka</t>
  </si>
  <si>
    <t>Rysulová</t>
  </si>
  <si>
    <t>Maruška</t>
  </si>
  <si>
    <t>Znamenáčková</t>
  </si>
  <si>
    <t>Mládková</t>
  </si>
  <si>
    <t>Denisa</t>
  </si>
  <si>
    <t>ZŠ Jana Harracha Jilemnice</t>
  </si>
  <si>
    <t>Pokorná</t>
  </si>
  <si>
    <t>Suchardová</t>
  </si>
  <si>
    <t>Šárka</t>
  </si>
  <si>
    <t>Sokol Roškopov</t>
  </si>
  <si>
    <t>Ježek</t>
  </si>
  <si>
    <t>1:13.93</t>
  </si>
  <si>
    <t>Lelek</t>
  </si>
  <si>
    <t>David</t>
  </si>
  <si>
    <t>ZŠ Stará Paka</t>
  </si>
  <si>
    <t>1:17.02</t>
  </si>
  <si>
    <t>Horák</t>
  </si>
  <si>
    <t>1:19.24</t>
  </si>
  <si>
    <t>Kučera</t>
  </si>
  <si>
    <t>Michal Jiří</t>
  </si>
  <si>
    <t>1:20.08</t>
  </si>
  <si>
    <t>Vrabec</t>
  </si>
  <si>
    <t>MŠ Staraá Paka</t>
  </si>
  <si>
    <t>1:21.05</t>
  </si>
  <si>
    <t>Prokůpek</t>
  </si>
  <si>
    <t>Vít</t>
  </si>
  <si>
    <t>1:22.24</t>
  </si>
  <si>
    <t>Vondáček</t>
  </si>
  <si>
    <t>1:22.93</t>
  </si>
  <si>
    <t>Vávra</t>
  </si>
  <si>
    <t>1:24.87</t>
  </si>
  <si>
    <t>Urban</t>
  </si>
  <si>
    <t>1:25.40</t>
  </si>
  <si>
    <t>Fejfar</t>
  </si>
  <si>
    <t>Martin</t>
  </si>
  <si>
    <t>1:25.99</t>
  </si>
  <si>
    <t>Prokeš</t>
  </si>
  <si>
    <t>Sokol Stará Paka</t>
  </si>
  <si>
    <t>1:26.68</t>
  </si>
  <si>
    <t>Vlastník</t>
  </si>
  <si>
    <t>Matouš</t>
  </si>
  <si>
    <t>1:27.14</t>
  </si>
  <si>
    <t>Zuzánek</t>
  </si>
  <si>
    <t>TJ Sokol Roškopov</t>
  </si>
  <si>
    <t>1:27.81</t>
  </si>
  <si>
    <t>Stanislav</t>
  </si>
  <si>
    <t>1:28.58</t>
  </si>
  <si>
    <t>Štěpán</t>
  </si>
  <si>
    <t>1:29.96</t>
  </si>
  <si>
    <t>Rys</t>
  </si>
  <si>
    <t>Daniel</t>
  </si>
  <si>
    <t>1:30.78</t>
  </si>
  <si>
    <t>Jaroš</t>
  </si>
  <si>
    <t>Lukaš</t>
  </si>
  <si>
    <t>ZŠ Husitská Nová Paka</t>
  </si>
  <si>
    <t>1:31.62</t>
  </si>
  <si>
    <t>Fenynec</t>
  </si>
  <si>
    <t>1:32.49</t>
  </si>
  <si>
    <t>Handlovič</t>
  </si>
  <si>
    <t>Ivan</t>
  </si>
  <si>
    <t>1:33.21</t>
  </si>
  <si>
    <t>Cimbál</t>
  </si>
  <si>
    <t>Radim</t>
  </si>
  <si>
    <t>1:34.08</t>
  </si>
  <si>
    <t>Satranský</t>
  </si>
  <si>
    <t>2ZŠ Husitská Nová Paka</t>
  </si>
  <si>
    <t>1:34.99</t>
  </si>
  <si>
    <t>1:37.49</t>
  </si>
  <si>
    <t>Nypl</t>
  </si>
  <si>
    <t>1:50.40</t>
  </si>
  <si>
    <t>Václavík</t>
  </si>
  <si>
    <t>Viktor</t>
  </si>
  <si>
    <t>2:05.96</t>
  </si>
  <si>
    <t>Stružinec</t>
  </si>
  <si>
    <t>2:57.80</t>
  </si>
  <si>
    <t>Hanušová</t>
  </si>
  <si>
    <t>Dominika</t>
  </si>
  <si>
    <t>1998</t>
  </si>
  <si>
    <t>2:19.58</t>
  </si>
  <si>
    <t>Půlpánová</t>
  </si>
  <si>
    <t>Markéta</t>
  </si>
  <si>
    <t>1999</t>
  </si>
  <si>
    <t>2:27.08</t>
  </si>
  <si>
    <t>Kociánová</t>
  </si>
  <si>
    <t>Barbara</t>
  </si>
  <si>
    <t>2:31.27</t>
  </si>
  <si>
    <t>Kobrlová</t>
  </si>
  <si>
    <t>Martina</t>
  </si>
  <si>
    <t>2:35.62</t>
  </si>
  <si>
    <t>Burešová</t>
  </si>
  <si>
    <t>Vendula</t>
  </si>
  <si>
    <t>2:36.11</t>
  </si>
  <si>
    <t>Koukolová</t>
  </si>
  <si>
    <t>ZŠ Komenského Hořice</t>
  </si>
  <si>
    <t>2:37.24</t>
  </si>
  <si>
    <t>Machová</t>
  </si>
  <si>
    <t>ISK Levínská Olešnice</t>
  </si>
  <si>
    <t>2:38.27</t>
  </si>
  <si>
    <t>Eliška</t>
  </si>
  <si>
    <t>2:39.18</t>
  </si>
  <si>
    <t>Svobodová</t>
  </si>
  <si>
    <t>2:40.24</t>
  </si>
  <si>
    <t>Trojanová</t>
  </si>
  <si>
    <t>Hana</t>
  </si>
  <si>
    <t>2000</t>
  </si>
  <si>
    <t>2:41.55</t>
  </si>
  <si>
    <t>Faltová</t>
  </si>
  <si>
    <t>Sport Centrum Jičín</t>
  </si>
  <si>
    <t>2:47.14</t>
  </si>
  <si>
    <t xml:space="preserve">Fejfarová </t>
  </si>
  <si>
    <t>Lenka</t>
  </si>
  <si>
    <t>2:50.96</t>
  </si>
  <si>
    <t>2:53.74</t>
  </si>
  <si>
    <t>Veigertová</t>
  </si>
  <si>
    <t>Gabriela</t>
  </si>
  <si>
    <t>Holín</t>
  </si>
  <si>
    <t>2:58.84</t>
  </si>
  <si>
    <t>Rulíková</t>
  </si>
  <si>
    <t>Valentýna</t>
  </si>
  <si>
    <t>3:23.74</t>
  </si>
  <si>
    <t>Krylová</t>
  </si>
  <si>
    <t>3:30.74</t>
  </si>
  <si>
    <t>Martínková</t>
  </si>
  <si>
    <t>Janet</t>
  </si>
  <si>
    <t>3:31.93</t>
  </si>
  <si>
    <t>3:34.37</t>
  </si>
  <si>
    <t>Milan</t>
  </si>
  <si>
    <t>2:20.71</t>
  </si>
  <si>
    <t>Rychtera</t>
  </si>
  <si>
    <t>2:22.96</t>
  </si>
  <si>
    <t>Horáček</t>
  </si>
  <si>
    <t>HC Lomnice n. Popelkou</t>
  </si>
  <si>
    <t>2:44.27</t>
  </si>
  <si>
    <t>Marek</t>
  </si>
  <si>
    <t>2:46.62</t>
  </si>
  <si>
    <t>Kocián</t>
  </si>
  <si>
    <t>2:48.74</t>
  </si>
  <si>
    <t>Lešák</t>
  </si>
  <si>
    <t>2:51.27</t>
  </si>
  <si>
    <t>2:54.74</t>
  </si>
  <si>
    <t>Janatová</t>
  </si>
  <si>
    <t>1997</t>
  </si>
  <si>
    <t>3:42.65</t>
  </si>
  <si>
    <t>Šormová</t>
  </si>
  <si>
    <t>Marie</t>
  </si>
  <si>
    <t>1996</t>
  </si>
  <si>
    <t>4:03.90</t>
  </si>
  <si>
    <t>Votočková</t>
  </si>
  <si>
    <t>4:06.58</t>
  </si>
  <si>
    <t>Kunčáková</t>
  </si>
  <si>
    <t>4:06.47</t>
  </si>
  <si>
    <t>Schutz</t>
  </si>
  <si>
    <t>3:38.62</t>
  </si>
  <si>
    <t>3:44.55</t>
  </si>
  <si>
    <t>Želechovský</t>
  </si>
  <si>
    <t>Váslav</t>
  </si>
  <si>
    <t>3:47.71</t>
  </si>
  <si>
    <t>Šorm</t>
  </si>
  <si>
    <t>Jiří</t>
  </si>
  <si>
    <t>4:18.40</t>
  </si>
  <si>
    <t>Kučerová</t>
  </si>
  <si>
    <t>Lída</t>
  </si>
  <si>
    <t>1994</t>
  </si>
  <si>
    <t>7:20.74</t>
  </si>
  <si>
    <t>Štoček</t>
  </si>
  <si>
    <t>Fabián</t>
  </si>
  <si>
    <t>4:55.05</t>
  </si>
  <si>
    <t>Honců</t>
  </si>
  <si>
    <t>Miroslav</t>
  </si>
  <si>
    <t>Horní Branná</t>
  </si>
  <si>
    <t>4:57.43</t>
  </si>
  <si>
    <t>FC Lomnice n. Popelkou</t>
  </si>
  <si>
    <t>5:22.46</t>
  </si>
  <si>
    <t>5:24.43</t>
  </si>
  <si>
    <t>7:05.62</t>
  </si>
  <si>
    <t>Mroslav</t>
  </si>
  <si>
    <t>Sokol Horní Branná</t>
  </si>
  <si>
    <t>16:26.55</t>
  </si>
  <si>
    <t>Jedlička</t>
  </si>
  <si>
    <t>1992</t>
  </si>
  <si>
    <t>ZŠ Husitská N. Paka</t>
  </si>
  <si>
    <t>21:58.11</t>
  </si>
  <si>
    <t>Kobrle</t>
  </si>
  <si>
    <t>Jaromír</t>
  </si>
  <si>
    <t>23:50.18</t>
  </si>
  <si>
    <t>18:40.24</t>
  </si>
  <si>
    <t>Grohová</t>
  </si>
  <si>
    <t>Karolína</t>
  </si>
  <si>
    <t>1990</t>
  </si>
  <si>
    <t>TJ Dvůr Králové</t>
  </si>
  <si>
    <t>6:58.43</t>
  </si>
  <si>
    <t>Petra</t>
  </si>
  <si>
    <t>1988</t>
  </si>
  <si>
    <t>7:20.71</t>
  </si>
  <si>
    <t>Hrdličková</t>
  </si>
  <si>
    <t>1991</t>
  </si>
  <si>
    <t>Syřenov</t>
  </si>
  <si>
    <t>7:49.58</t>
  </si>
  <si>
    <t>Ježková</t>
  </si>
  <si>
    <t>1975</t>
  </si>
  <si>
    <t>Jilm Jilemnice</t>
  </si>
  <si>
    <t>8:06.84</t>
  </si>
  <si>
    <t>1973</t>
  </si>
  <si>
    <t>9:11.14</t>
  </si>
  <si>
    <t>Tomešová</t>
  </si>
  <si>
    <t>1982</t>
  </si>
  <si>
    <t>9:37.24</t>
  </si>
  <si>
    <t>Malá</t>
  </si>
  <si>
    <t>Silva</t>
  </si>
  <si>
    <t>9:51.52</t>
  </si>
  <si>
    <t>Randak</t>
  </si>
  <si>
    <t>Karel</t>
  </si>
  <si>
    <t>1971</t>
  </si>
  <si>
    <t>14:59.46</t>
  </si>
  <si>
    <t>Berka</t>
  </si>
  <si>
    <t>Kozákov</t>
  </si>
  <si>
    <t>15:03.99</t>
  </si>
  <si>
    <t>15:07.21</t>
  </si>
  <si>
    <t>Erbs</t>
  </si>
  <si>
    <t>Dušan</t>
  </si>
  <si>
    <t>1979</t>
  </si>
  <si>
    <t>AC Pardubice</t>
  </si>
  <si>
    <t>15:11.96</t>
  </si>
  <si>
    <t>Dědeček</t>
  </si>
  <si>
    <t>1987</t>
  </si>
  <si>
    <t>AC Syner Turnov</t>
  </si>
  <si>
    <t>16:03.14</t>
  </si>
  <si>
    <t>16:26.11</t>
  </si>
  <si>
    <t>16:34.71</t>
  </si>
  <si>
    <t xml:space="preserve">Trojan </t>
  </si>
  <si>
    <t>17:03.90</t>
  </si>
  <si>
    <t>Zdeněk</t>
  </si>
  <si>
    <t>17:38.78</t>
  </si>
  <si>
    <t>Straňák</t>
  </si>
  <si>
    <t>1983</t>
  </si>
  <si>
    <t>18:07.78</t>
  </si>
  <si>
    <t>1978</t>
  </si>
  <si>
    <t>Bike Team Stará Paka</t>
  </si>
  <si>
    <t>18:15.96</t>
  </si>
  <si>
    <t>18:17.49</t>
  </si>
  <si>
    <t>Pánek</t>
  </si>
  <si>
    <t>1985</t>
  </si>
  <si>
    <t>18:20.05</t>
  </si>
  <si>
    <t>Lo Stará Paka</t>
  </si>
  <si>
    <t>19:10.96</t>
  </si>
  <si>
    <t>Kahánek</t>
  </si>
  <si>
    <t>Radek</t>
  </si>
  <si>
    <t>Lázně Bělohrad</t>
  </si>
  <si>
    <t>19:33.74</t>
  </si>
  <si>
    <t>Strnad</t>
  </si>
  <si>
    <t>Bakako Nová Paka</t>
  </si>
  <si>
    <t>19:47.93</t>
  </si>
  <si>
    <t>Štefan</t>
  </si>
  <si>
    <t>Sokol Martinice</t>
  </si>
  <si>
    <t>20:28.24</t>
  </si>
  <si>
    <t>Gurecký</t>
  </si>
  <si>
    <t>1986</t>
  </si>
  <si>
    <t>20:32.05</t>
  </si>
  <si>
    <t>Foff</t>
  </si>
  <si>
    <t>20:36.08</t>
  </si>
  <si>
    <t>Braun</t>
  </si>
  <si>
    <t>SŠGS Nová Paka</t>
  </si>
  <si>
    <t>21:22.27</t>
  </si>
  <si>
    <t>1961</t>
  </si>
  <si>
    <t>17:53.08</t>
  </si>
  <si>
    <t>18:29.90</t>
  </si>
  <si>
    <t>1963</t>
  </si>
  <si>
    <t>18:44.05</t>
  </si>
  <si>
    <t>Falta</t>
  </si>
  <si>
    <t>Vladan</t>
  </si>
  <si>
    <t>1967</t>
  </si>
  <si>
    <t>18:49.43</t>
  </si>
  <si>
    <t>Pivrnec</t>
  </si>
  <si>
    <t>1666</t>
  </si>
  <si>
    <t>BC Sport Lomnice n. Popelkou</t>
  </si>
  <si>
    <t>19:04.24</t>
  </si>
  <si>
    <t>Čapek</t>
  </si>
  <si>
    <t>1965</t>
  </si>
  <si>
    <t>OÚ Syřenov</t>
  </si>
  <si>
    <t>20:45.40</t>
  </si>
  <si>
    <t>1951</t>
  </si>
  <si>
    <t>Loko Trutnov</t>
  </si>
  <si>
    <t>18:22.11</t>
  </si>
  <si>
    <t>SK Mladá Boleslav</t>
  </si>
  <si>
    <t>19:13.27</t>
  </si>
  <si>
    <t>Brunclík</t>
  </si>
  <si>
    <t>Ivo</t>
  </si>
  <si>
    <t>1958</t>
  </si>
  <si>
    <t>Slovan Špindlerův Mlýn</t>
  </si>
  <si>
    <t>21:10.90</t>
  </si>
  <si>
    <t>Kuřík</t>
  </si>
  <si>
    <t>1950</t>
  </si>
  <si>
    <t>Orel Studenec</t>
  </si>
  <si>
    <t>24:45.55</t>
  </si>
  <si>
    <t>Václav</t>
  </si>
  <si>
    <t>1948</t>
  </si>
  <si>
    <t>Spartak Rokytnice n. Jizerou</t>
  </si>
  <si>
    <t>18:19.46</t>
  </si>
  <si>
    <t>Šteinc</t>
  </si>
  <si>
    <t>Ludvík</t>
  </si>
  <si>
    <t>1941</t>
  </si>
  <si>
    <t>20:17.96</t>
  </si>
  <si>
    <t>Hák</t>
  </si>
  <si>
    <t>1946</t>
  </si>
  <si>
    <t>Soko Studenec</t>
  </si>
  <si>
    <t>21:00.52</t>
  </si>
  <si>
    <t>Dvořák</t>
  </si>
  <si>
    <t>Ladislav</t>
  </si>
  <si>
    <t>TJ Sokol Velké Hamry I.</t>
  </si>
  <si>
    <t>24:08.96</t>
  </si>
  <si>
    <t>Kohout</t>
  </si>
  <si>
    <t>1937</t>
  </si>
  <si>
    <t>Kooperativa</t>
  </si>
  <si>
    <t>20:05.14</t>
  </si>
  <si>
    <t>Hlavní závod celkově bez rozdílu kategorií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</si>
</sst>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17" applyAlignment="1">
      <alignment/>
    </xf>
    <xf numFmtId="0" fontId="0" fillId="0" borderId="0" xfId="0" applyFont="1" applyAlignment="1">
      <alignment/>
    </xf>
    <xf numFmtId="0" fontId="2" fillId="0" borderId="0" xfId="17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" fontId="0" fillId="0" borderId="6" xfId="0" applyNumberFormat="1" applyBorder="1" applyAlignment="1" applyProtection="1">
      <alignment horizontal="center"/>
      <protection locked="0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47" fontId="7" fillId="0" borderId="7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9" fillId="0" borderId="7" xfId="0" applyFont="1" applyBorder="1" applyAlignment="1">
      <alignment/>
    </xf>
    <xf numFmtId="47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47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7" fillId="0" borderId="7" xfId="0" applyNumberFormat="1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9" fillId="0" borderId="15" xfId="0" applyNumberFormat="1" applyFont="1" applyBorder="1" applyAlignment="1" applyProtection="1">
      <alignment horizontal="left"/>
      <protection locked="0"/>
    </xf>
    <xf numFmtId="47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9" fillId="0" borderId="17" xfId="0" applyNumberFormat="1" applyFont="1" applyBorder="1" applyAlignment="1" applyProtection="1">
      <alignment horizontal="left"/>
      <protection locked="0"/>
    </xf>
    <xf numFmtId="47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9" fillId="0" borderId="19" xfId="0" applyNumberFormat="1" applyFont="1" applyBorder="1" applyAlignment="1" applyProtection="1">
      <alignment horizontal="left"/>
      <protection locked="0"/>
    </xf>
    <xf numFmtId="47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49" fontId="9" fillId="0" borderId="7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7" fontId="7" fillId="0" borderId="13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7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1" fontId="7" fillId="0" borderId="20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 horizontal="left"/>
      <protection locked="0"/>
    </xf>
    <xf numFmtId="47" fontId="7" fillId="0" borderId="22" xfId="0" applyNumberFormat="1" applyFont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7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47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47" fontId="7" fillId="0" borderId="2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7" xfId="0" applyFont="1" applyBorder="1" applyAlignment="1">
      <alignment horizontal="left"/>
    </xf>
    <xf numFmtId="49" fontId="9" fillId="0" borderId="15" xfId="0" applyNumberFormat="1" applyFont="1" applyBorder="1" applyAlignment="1" applyProtection="1">
      <alignment horizontal="left"/>
      <protection locked="0"/>
    </xf>
    <xf numFmtId="49" fontId="9" fillId="0" borderId="17" xfId="0" applyNumberFormat="1" applyFont="1" applyBorder="1" applyAlignment="1" applyProtection="1">
      <alignment horizontal="left"/>
      <protection locked="0"/>
    </xf>
    <xf numFmtId="49" fontId="9" fillId="0" borderId="13" xfId="0" applyNumberFormat="1" applyFont="1" applyBorder="1" applyAlignment="1" applyProtection="1">
      <alignment horizontal="left"/>
      <protection locked="0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left"/>
    </xf>
    <xf numFmtId="49" fontId="9" fillId="0" borderId="24" xfId="0" applyNumberFormat="1" applyFont="1" applyBorder="1" applyAlignment="1" applyProtection="1">
      <alignment horizontal="left"/>
      <protection locked="0"/>
    </xf>
    <xf numFmtId="47" fontId="0" fillId="0" borderId="27" xfId="0" applyNumberFormat="1" applyBorder="1" applyAlignment="1" applyProtection="1">
      <alignment horizontal="center"/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left"/>
      <protection locked="0"/>
    </xf>
    <xf numFmtId="49" fontId="7" fillId="0" borderId="30" xfId="0" applyNumberFormat="1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1" fontId="7" fillId="0" borderId="33" xfId="0" applyNumberFormat="1" applyFont="1" applyBorder="1" applyAlignment="1" applyProtection="1">
      <alignment horizontal="center"/>
      <protection locked="0"/>
    </xf>
    <xf numFmtId="49" fontId="7" fillId="0" borderId="34" xfId="0" applyNumberFormat="1" applyFont="1" applyBorder="1" applyAlignment="1" applyProtection="1">
      <alignment horizontal="left"/>
      <protection locked="0"/>
    </xf>
    <xf numFmtId="49" fontId="8" fillId="0" borderId="34" xfId="0" applyNumberFormat="1" applyFont="1" applyBorder="1" applyAlignment="1" applyProtection="1">
      <alignment horizontal="left"/>
      <protection locked="0"/>
    </xf>
    <xf numFmtId="47" fontId="7" fillId="0" borderId="34" xfId="0" applyNumberFormat="1" applyFont="1" applyBorder="1" applyAlignment="1" applyProtection="1">
      <alignment horizontal="center"/>
      <protection locked="0"/>
    </xf>
    <xf numFmtId="1" fontId="7" fillId="0" borderId="35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7" fontId="0" fillId="0" borderId="0" xfId="0" applyNumberForma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C2:L27"/>
  <sheetViews>
    <sheetView showGridLines="0" showRowColHeaders="0" tabSelected="1" zoomScale="120" zoomScaleNormal="120" workbookViewId="0" topLeftCell="A1">
      <pane ySplit="28" topLeftCell="BM29" activePane="bottomLeft" state="frozen"/>
      <selection pane="topLeft" activeCell="A1" sqref="A1"/>
      <selection pane="bottomLeft" activeCell="A29" sqref="A29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9" ht="25.5">
      <c r="C5" s="2"/>
      <c r="E5" s="3" t="str">
        <f>"    "&amp;TEXT(I5-1977,"00")&amp;".  ročník"</f>
        <v>    32.  ročník</v>
      </c>
      <c r="F5" s="3"/>
      <c r="G5" s="3"/>
      <c r="I5" s="4">
        <v>2009</v>
      </c>
    </row>
    <row r="8" spans="4:12" ht="12.75">
      <c r="D8" s="5" t="s">
        <v>1</v>
      </c>
      <c r="E8" s="6"/>
      <c r="F8" s="6"/>
      <c r="G8">
        <f>$I$5-2</f>
        <v>2007</v>
      </c>
      <c r="I8" t="s">
        <v>2</v>
      </c>
      <c r="J8" t="s">
        <v>3</v>
      </c>
      <c r="L8" t="s">
        <v>4</v>
      </c>
    </row>
    <row r="9" spans="4:12" ht="12.75">
      <c r="D9" s="7" t="s">
        <v>5</v>
      </c>
      <c r="E9" s="7"/>
      <c r="F9" s="6"/>
      <c r="G9">
        <f>$I$5-4</f>
        <v>2005</v>
      </c>
      <c r="H9" t="s">
        <v>6</v>
      </c>
      <c r="I9" s="8">
        <f>$I$5-3</f>
        <v>2006</v>
      </c>
      <c r="L9" t="s">
        <v>7</v>
      </c>
    </row>
    <row r="10" spans="4:12" ht="12.75">
      <c r="D10" s="7" t="s">
        <v>8</v>
      </c>
      <c r="E10" s="7"/>
      <c r="F10" s="9"/>
      <c r="G10">
        <f>$I$5-6</f>
        <v>2003</v>
      </c>
      <c r="H10" t="s">
        <v>6</v>
      </c>
      <c r="I10" s="8">
        <f>$I$5-5</f>
        <v>2004</v>
      </c>
      <c r="J10" t="s">
        <v>3</v>
      </c>
      <c r="L10" t="s">
        <v>9</v>
      </c>
    </row>
    <row r="11" spans="4:12" ht="12.75">
      <c r="D11" s="7" t="s">
        <v>10</v>
      </c>
      <c r="E11" s="7"/>
      <c r="F11" s="10"/>
      <c r="G11">
        <f>$I$5-6</f>
        <v>2003</v>
      </c>
      <c r="H11" t="s">
        <v>6</v>
      </c>
      <c r="I11" s="8">
        <f>$I$5-5</f>
        <v>2004</v>
      </c>
      <c r="L11" t="s">
        <v>9</v>
      </c>
    </row>
    <row r="12" spans="4:12" ht="12.75">
      <c r="D12" s="7" t="s">
        <v>11</v>
      </c>
      <c r="E12" s="7"/>
      <c r="F12" s="9"/>
      <c r="G12">
        <f>$I$5-8</f>
        <v>2001</v>
      </c>
      <c r="H12" t="s">
        <v>6</v>
      </c>
      <c r="I12" s="8">
        <f>$I$5-7</f>
        <v>2002</v>
      </c>
      <c r="J12" t="s">
        <v>3</v>
      </c>
      <c r="L12" t="s">
        <v>12</v>
      </c>
    </row>
    <row r="13" spans="4:12" ht="12.75">
      <c r="D13" s="5" t="s">
        <v>13</v>
      </c>
      <c r="F13" s="10"/>
      <c r="G13">
        <f>$I$5-8</f>
        <v>2001</v>
      </c>
      <c r="H13" t="s">
        <v>6</v>
      </c>
      <c r="I13" s="8">
        <f>$I$5-7</f>
        <v>2002</v>
      </c>
      <c r="J13" t="s">
        <v>3</v>
      </c>
      <c r="L13" t="s">
        <v>12</v>
      </c>
    </row>
    <row r="14" spans="4:12" ht="12.75">
      <c r="D14" s="7" t="s">
        <v>14</v>
      </c>
      <c r="E14" s="7"/>
      <c r="F14" s="9"/>
      <c r="G14">
        <f>$I$5-11</f>
        <v>1998</v>
      </c>
      <c r="H14" t="s">
        <v>6</v>
      </c>
      <c r="I14" s="8">
        <f>$I$5-9</f>
        <v>2000</v>
      </c>
      <c r="J14" t="s">
        <v>3</v>
      </c>
      <c r="L14" t="s">
        <v>15</v>
      </c>
    </row>
    <row r="15" spans="4:12" ht="12.75">
      <c r="D15" s="7" t="s">
        <v>16</v>
      </c>
      <c r="E15" s="7"/>
      <c r="F15" s="10"/>
      <c r="G15">
        <f>$I$5-11</f>
        <v>1998</v>
      </c>
      <c r="H15" t="s">
        <v>6</v>
      </c>
      <c r="I15" s="8">
        <f>$I$5-9</f>
        <v>2000</v>
      </c>
      <c r="J15" t="s">
        <v>3</v>
      </c>
      <c r="L15" t="s">
        <v>15</v>
      </c>
    </row>
    <row r="16" spans="4:12" ht="12.75">
      <c r="D16" s="7" t="s">
        <v>17</v>
      </c>
      <c r="E16" s="7"/>
      <c r="F16" s="9"/>
      <c r="G16">
        <f>$I$5-13</f>
        <v>1996</v>
      </c>
      <c r="H16" t="s">
        <v>6</v>
      </c>
      <c r="I16" s="8">
        <f>$I$5-12</f>
        <v>1997</v>
      </c>
      <c r="J16" t="s">
        <v>3</v>
      </c>
      <c r="L16" t="s">
        <v>18</v>
      </c>
    </row>
    <row r="17" spans="4:12" ht="12.75">
      <c r="D17" s="7" t="s">
        <v>19</v>
      </c>
      <c r="E17" s="7"/>
      <c r="F17" s="10"/>
      <c r="G17">
        <f>$I$5-13</f>
        <v>1996</v>
      </c>
      <c r="H17" t="s">
        <v>6</v>
      </c>
      <c r="I17" s="8">
        <f>$I$5-12</f>
        <v>1997</v>
      </c>
      <c r="J17" t="s">
        <v>3</v>
      </c>
      <c r="L17" t="s">
        <v>18</v>
      </c>
    </row>
    <row r="18" spans="4:12" ht="12.75">
      <c r="D18" s="7" t="s">
        <v>20</v>
      </c>
      <c r="E18" s="7"/>
      <c r="F18" s="9"/>
      <c r="G18">
        <f>$I$5-15</f>
        <v>1994</v>
      </c>
      <c r="H18" t="s">
        <v>6</v>
      </c>
      <c r="I18" s="8">
        <f>$I$5-14</f>
        <v>1995</v>
      </c>
      <c r="J18" t="s">
        <v>3</v>
      </c>
      <c r="L18" t="s">
        <v>18</v>
      </c>
    </row>
    <row r="19" spans="4:12" ht="12.75">
      <c r="D19" s="7" t="s">
        <v>21</v>
      </c>
      <c r="E19" s="7"/>
      <c r="F19" s="10"/>
      <c r="G19">
        <f>$I$5-15</f>
        <v>1994</v>
      </c>
      <c r="H19" t="s">
        <v>6</v>
      </c>
      <c r="I19" s="8">
        <f>$I$5-14</f>
        <v>1995</v>
      </c>
      <c r="J19" t="s">
        <v>3</v>
      </c>
      <c r="L19" t="s">
        <v>22</v>
      </c>
    </row>
    <row r="20" spans="4:12" ht="12.75">
      <c r="D20" s="7" t="s">
        <v>23</v>
      </c>
      <c r="E20" s="7"/>
      <c r="F20" s="9"/>
      <c r="G20">
        <f>$I$5-17</f>
        <v>1992</v>
      </c>
      <c r="H20" t="s">
        <v>6</v>
      </c>
      <c r="I20" s="8">
        <f>$I$5-16</f>
        <v>1993</v>
      </c>
      <c r="J20" t="s">
        <v>3</v>
      </c>
      <c r="L20" t="s">
        <v>22</v>
      </c>
    </row>
    <row r="21" spans="4:12" ht="12.75">
      <c r="D21" s="7" t="s">
        <v>24</v>
      </c>
      <c r="E21" s="7"/>
      <c r="F21" s="10"/>
      <c r="G21">
        <f>$I$5-17</f>
        <v>1992</v>
      </c>
      <c r="H21" t="s">
        <v>6</v>
      </c>
      <c r="I21" s="8">
        <f>$I$5-16</f>
        <v>1993</v>
      </c>
      <c r="J21" t="s">
        <v>3</v>
      </c>
      <c r="L21" t="s">
        <v>25</v>
      </c>
    </row>
    <row r="22" spans="4:12" ht="12.75">
      <c r="D22" s="5" t="s">
        <v>26</v>
      </c>
      <c r="F22" s="9"/>
      <c r="G22">
        <f>$I$5-18</f>
        <v>1991</v>
      </c>
      <c r="I22" t="s">
        <v>27</v>
      </c>
      <c r="J22" t="s">
        <v>3</v>
      </c>
      <c r="L22" t="s">
        <v>28</v>
      </c>
    </row>
    <row r="23" spans="4:12" ht="12.75">
      <c r="D23" s="5" t="s">
        <v>29</v>
      </c>
      <c r="F23" s="10"/>
      <c r="G23">
        <f>$I$5-18</f>
        <v>1991</v>
      </c>
      <c r="H23" t="s">
        <v>6</v>
      </c>
      <c r="I23" s="8">
        <f>$I$5-39</f>
        <v>1970</v>
      </c>
      <c r="J23" t="s">
        <v>3</v>
      </c>
      <c r="L23" t="s">
        <v>25</v>
      </c>
    </row>
    <row r="24" spans="4:12" ht="12.75">
      <c r="D24" s="7" t="s">
        <v>30</v>
      </c>
      <c r="E24" s="7"/>
      <c r="F24" s="10"/>
      <c r="G24">
        <f>$I$5-40</f>
        <v>1969</v>
      </c>
      <c r="H24" t="s">
        <v>6</v>
      </c>
      <c r="I24" s="8">
        <f>$I$5-49</f>
        <v>1960</v>
      </c>
      <c r="J24" t="s">
        <v>3</v>
      </c>
      <c r="L24" t="s">
        <v>25</v>
      </c>
    </row>
    <row r="25" spans="4:12" ht="12.75">
      <c r="D25" s="7" t="s">
        <v>31</v>
      </c>
      <c r="E25" s="7"/>
      <c r="F25" s="10"/>
      <c r="G25">
        <f>$I$5-50</f>
        <v>1959</v>
      </c>
      <c r="H25" t="s">
        <v>6</v>
      </c>
      <c r="I25" s="8">
        <f>$I$5-59</f>
        <v>1950</v>
      </c>
      <c r="J25" t="s">
        <v>3</v>
      </c>
      <c r="L25" t="s">
        <v>25</v>
      </c>
    </row>
    <row r="26" spans="4:12" ht="12.75">
      <c r="D26" s="7" t="s">
        <v>32</v>
      </c>
      <c r="E26" s="7"/>
      <c r="F26" s="10"/>
      <c r="G26">
        <f>$I$5-60</f>
        <v>1949</v>
      </c>
      <c r="H26" t="s">
        <v>6</v>
      </c>
      <c r="I26" s="8">
        <f>$I$5-69</f>
        <v>1940</v>
      </c>
      <c r="J26" t="s">
        <v>3</v>
      </c>
      <c r="L26" t="s">
        <v>25</v>
      </c>
    </row>
    <row r="27" spans="4:12" ht="12.75">
      <c r="D27" s="7" t="s">
        <v>33</v>
      </c>
      <c r="E27" s="7"/>
      <c r="F27" s="10"/>
      <c r="G27">
        <f>$I$5-70</f>
        <v>1939</v>
      </c>
      <c r="I27" t="s">
        <v>27</v>
      </c>
      <c r="J27" t="s">
        <v>3</v>
      </c>
      <c r="L27" t="s">
        <v>25</v>
      </c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60'!A1" display="'V60'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tabColor indexed="10"/>
  </sheetPr>
  <dimension ref="B3:H14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Obsah!$D$16</f>
        <v>mladší žákyně</v>
      </c>
      <c r="E6" s="11"/>
      <c r="G6" t="str">
        <f>Obsah!$G$16&amp;" - "&amp;Obsah!$I$16</f>
        <v>1996 - 1997</v>
      </c>
    </row>
    <row r="7" spans="3:5" ht="12.75" customHeight="1">
      <c r="C7" t="s">
        <v>35</v>
      </c>
      <c r="D7" s="11" t="str">
        <f>Obsah!$L$17</f>
        <v>1000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61"/>
      <c r="C11" s="48" t="s">
        <v>351</v>
      </c>
      <c r="D11" s="48" t="s">
        <v>199</v>
      </c>
      <c r="E11" s="48" t="s">
        <v>352</v>
      </c>
      <c r="F11" s="62" t="s">
        <v>111</v>
      </c>
      <c r="G11" s="75" t="s">
        <v>353</v>
      </c>
      <c r="H11" s="76">
        <v>1</v>
      </c>
    </row>
    <row r="12" spans="2:8" ht="12.75">
      <c r="B12" s="18"/>
      <c r="C12" s="36" t="s">
        <v>354</v>
      </c>
      <c r="D12" s="36" t="s">
        <v>355</v>
      </c>
      <c r="E12" s="36" t="s">
        <v>356</v>
      </c>
      <c r="F12" s="37" t="s">
        <v>89</v>
      </c>
      <c r="G12" s="21" t="s">
        <v>357</v>
      </c>
      <c r="H12" s="22">
        <v>2</v>
      </c>
    </row>
    <row r="13" spans="2:8" ht="12.75">
      <c r="B13" s="18"/>
      <c r="C13" s="36" t="s">
        <v>358</v>
      </c>
      <c r="D13" s="36" t="s">
        <v>309</v>
      </c>
      <c r="E13" s="36" t="s">
        <v>352</v>
      </c>
      <c r="F13" s="37" t="s">
        <v>180</v>
      </c>
      <c r="G13" s="21" t="s">
        <v>359</v>
      </c>
      <c r="H13" s="22">
        <v>3</v>
      </c>
    </row>
    <row r="14" spans="2:8" ht="13.5" thickBot="1">
      <c r="B14" s="27"/>
      <c r="C14" s="40" t="s">
        <v>360</v>
      </c>
      <c r="D14" s="40" t="s">
        <v>145</v>
      </c>
      <c r="E14" s="40" t="s">
        <v>352</v>
      </c>
      <c r="F14" s="41" t="s">
        <v>225</v>
      </c>
      <c r="G14" s="30" t="s">
        <v>361</v>
      </c>
      <c r="H14" s="31">
        <v>4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tabColor indexed="56"/>
  </sheetPr>
  <dimension ref="B3:H23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Obsah!$D$17</f>
        <v>mladší žáci</v>
      </c>
      <c r="E6" s="11"/>
      <c r="G6" t="str">
        <f>Obsah!$G$16&amp;" - "&amp;Obsah!$I$16</f>
        <v>1996 - 1997</v>
      </c>
    </row>
    <row r="7" spans="3:5" ht="12.75" customHeight="1">
      <c r="C7" t="s">
        <v>35</v>
      </c>
      <c r="D7" s="11" t="str">
        <f>Obsah!$L$17</f>
        <v>1000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48" t="s">
        <v>362</v>
      </c>
      <c r="D11" s="48" t="s">
        <v>73</v>
      </c>
      <c r="E11" s="48" t="s">
        <v>352</v>
      </c>
      <c r="F11" s="62" t="s">
        <v>45</v>
      </c>
      <c r="G11" s="75" t="s">
        <v>363</v>
      </c>
      <c r="H11" s="22">
        <v>1</v>
      </c>
    </row>
    <row r="12" spans="2:8" ht="12.75">
      <c r="B12" s="18"/>
      <c r="C12" s="36" t="s">
        <v>75</v>
      </c>
      <c r="D12" s="36" t="s">
        <v>183</v>
      </c>
      <c r="E12" s="36" t="s">
        <v>356</v>
      </c>
      <c r="F12" s="37" t="s">
        <v>307</v>
      </c>
      <c r="G12" s="21" t="s">
        <v>364</v>
      </c>
      <c r="H12" s="22">
        <v>2</v>
      </c>
    </row>
    <row r="13" spans="2:8" ht="12.75">
      <c r="B13" s="18"/>
      <c r="C13" s="36" t="s">
        <v>365</v>
      </c>
      <c r="D13" s="36" t="s">
        <v>366</v>
      </c>
      <c r="E13" s="36" t="s">
        <v>356</v>
      </c>
      <c r="F13" s="37" t="s">
        <v>265</v>
      </c>
      <c r="G13" s="21" t="s">
        <v>367</v>
      </c>
      <c r="H13" s="22">
        <v>3</v>
      </c>
    </row>
    <row r="14" spans="2:8" ht="13.5" thickBot="1">
      <c r="B14" s="27"/>
      <c r="C14" s="40" t="s">
        <v>368</v>
      </c>
      <c r="D14" s="40" t="s">
        <v>369</v>
      </c>
      <c r="E14" s="40" t="s">
        <v>352</v>
      </c>
      <c r="F14" s="41" t="s">
        <v>89</v>
      </c>
      <c r="G14" s="30" t="s">
        <v>370</v>
      </c>
      <c r="H14" s="31">
        <v>4</v>
      </c>
    </row>
    <row r="15" spans="2:8" ht="12.75">
      <c r="B15" s="32"/>
      <c r="C15" s="32"/>
      <c r="D15" s="32"/>
      <c r="E15" s="32"/>
      <c r="F15" s="32"/>
      <c r="G15" s="32"/>
      <c r="H15" s="32"/>
    </row>
    <row r="16" spans="2:8" ht="12.75">
      <c r="B16" s="32"/>
      <c r="C16" s="32"/>
      <c r="D16" s="32"/>
      <c r="E16" s="32"/>
      <c r="F16" s="32"/>
      <c r="G16" s="32"/>
      <c r="H16" s="32"/>
    </row>
    <row r="17" spans="2:8" ht="12.75">
      <c r="B17" s="32"/>
      <c r="C17" s="32"/>
      <c r="D17" s="32"/>
      <c r="E17" s="32"/>
      <c r="F17" s="32"/>
      <c r="G17" s="32"/>
      <c r="H17" s="32"/>
    </row>
    <row r="18" spans="2:8" ht="12.75">
      <c r="B18" s="32"/>
      <c r="C18" s="32"/>
      <c r="D18" s="32"/>
      <c r="E18" s="32"/>
      <c r="F18" s="32"/>
      <c r="G18" s="32"/>
      <c r="H18" s="32"/>
    </row>
    <row r="19" spans="2:8" ht="12.75">
      <c r="B19" s="32"/>
      <c r="C19" s="32"/>
      <c r="D19" s="32"/>
      <c r="E19" s="32"/>
      <c r="F19" s="32"/>
      <c r="G19" s="32"/>
      <c r="H19" s="32"/>
    </row>
    <row r="20" spans="2:8" ht="12.75">
      <c r="B20" s="32"/>
      <c r="C20" s="32"/>
      <c r="D20" s="32"/>
      <c r="E20" s="32"/>
      <c r="F20" s="32"/>
      <c r="G20" s="32"/>
      <c r="H20" s="32"/>
    </row>
    <row r="21" spans="2:8" ht="12.75">
      <c r="B21" s="32"/>
      <c r="C21" s="32"/>
      <c r="D21" s="32"/>
      <c r="E21" s="32"/>
      <c r="F21" s="32"/>
      <c r="G21" s="32"/>
      <c r="H21" s="32"/>
    </row>
    <row r="22" spans="2:8" ht="12.75">
      <c r="B22" s="32"/>
      <c r="C22" s="32"/>
      <c r="D22" s="32"/>
      <c r="E22" s="32"/>
      <c r="F22" s="32"/>
      <c r="G22" s="32"/>
      <c r="H22" s="32"/>
    </row>
    <row r="23" spans="2:8" ht="12.75">
      <c r="B23" s="32"/>
      <c r="C23" s="32"/>
      <c r="D23" s="32"/>
      <c r="E23" s="32"/>
      <c r="F23" s="32"/>
      <c r="G23" s="32"/>
      <c r="H23" s="32"/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indexed="10"/>
  </sheetPr>
  <dimension ref="B3:H11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B11" sqref="B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Obsah!$D$18</f>
        <v>starší žákyně</v>
      </c>
      <c r="E6" s="11"/>
      <c r="G6" t="str">
        <f>Obsah!$G$18&amp;" - "&amp;Obsah!$I$18</f>
        <v>1994 - 1995</v>
      </c>
    </row>
    <row r="7" spans="3:5" ht="12.75" customHeight="1">
      <c r="C7" t="s">
        <v>35</v>
      </c>
      <c r="D7" s="11" t="str">
        <f>Obsah!$L$18</f>
        <v>1000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3.5" thickBot="1">
      <c r="B11" s="27"/>
      <c r="C11" s="77" t="s">
        <v>371</v>
      </c>
      <c r="D11" s="77" t="s">
        <v>372</v>
      </c>
      <c r="E11" s="77" t="s">
        <v>373</v>
      </c>
      <c r="F11" s="78" t="s">
        <v>284</v>
      </c>
      <c r="G11" s="79" t="s">
        <v>374</v>
      </c>
      <c r="H11" s="80">
        <v>1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indexed="56"/>
  </sheetPr>
  <dimension ref="B3:H18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Obsah!$D$19</f>
        <v>starší žáci</v>
      </c>
      <c r="E6" s="11"/>
      <c r="G6" t="str">
        <f>Obsah!$G$18&amp;" - "&amp;Obsah!$I$18</f>
        <v>1994 - 1995</v>
      </c>
    </row>
    <row r="7" spans="3:5" ht="12.75" customHeight="1">
      <c r="C7" t="s">
        <v>35</v>
      </c>
      <c r="D7" s="11" t="str">
        <f>Obsah!$L$19</f>
        <v>1500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48" t="s">
        <v>375</v>
      </c>
      <c r="D11" s="48" t="s">
        <v>376</v>
      </c>
      <c r="E11" s="48" t="s">
        <v>373</v>
      </c>
      <c r="F11" s="62" t="s">
        <v>180</v>
      </c>
      <c r="G11" s="21" t="s">
        <v>377</v>
      </c>
      <c r="H11" s="22">
        <v>1</v>
      </c>
    </row>
    <row r="12" spans="2:8" ht="12.75">
      <c r="B12" s="18"/>
      <c r="C12" s="36" t="s">
        <v>378</v>
      </c>
      <c r="D12" s="36" t="s">
        <v>379</v>
      </c>
      <c r="E12" s="36" t="s">
        <v>373</v>
      </c>
      <c r="F12" s="37" t="s">
        <v>380</v>
      </c>
      <c r="G12" s="21" t="s">
        <v>381</v>
      </c>
      <c r="H12" s="22">
        <v>2</v>
      </c>
    </row>
    <row r="13" spans="2:8" ht="12.75">
      <c r="B13" s="18"/>
      <c r="C13" s="36" t="s">
        <v>341</v>
      </c>
      <c r="D13" s="36" t="s">
        <v>98</v>
      </c>
      <c r="E13" s="36" t="s">
        <v>373</v>
      </c>
      <c r="F13" s="37" t="s">
        <v>382</v>
      </c>
      <c r="G13" s="21" t="s">
        <v>383</v>
      </c>
      <c r="H13" s="22">
        <v>3</v>
      </c>
    </row>
    <row r="14" spans="2:8" ht="12.75">
      <c r="B14" s="81"/>
      <c r="C14" s="43" t="s">
        <v>160</v>
      </c>
      <c r="D14" s="43" t="s">
        <v>344</v>
      </c>
      <c r="E14" s="67">
        <v>1994</v>
      </c>
      <c r="F14" s="82" t="s">
        <v>265</v>
      </c>
      <c r="G14" s="25" t="s">
        <v>384</v>
      </c>
      <c r="H14" s="26">
        <v>4</v>
      </c>
    </row>
    <row r="15" spans="2:8" ht="13.5" thickBot="1">
      <c r="B15" s="83"/>
      <c r="C15" s="84" t="s">
        <v>279</v>
      </c>
      <c r="D15" s="84" t="s">
        <v>88</v>
      </c>
      <c r="E15" s="85">
        <v>1995</v>
      </c>
      <c r="F15" s="86" t="s">
        <v>265</v>
      </c>
      <c r="G15" s="30" t="s">
        <v>385</v>
      </c>
      <c r="H15" s="31">
        <v>5</v>
      </c>
    </row>
    <row r="16" spans="2:8" ht="12.75">
      <c r="B16" s="32"/>
      <c r="C16" s="32"/>
      <c r="D16" s="32"/>
      <c r="E16" s="32"/>
      <c r="F16" s="32"/>
      <c r="G16" s="32"/>
      <c r="H16" s="32"/>
    </row>
    <row r="17" spans="2:8" ht="12.75">
      <c r="B17" s="32"/>
      <c r="C17" s="32"/>
      <c r="D17" s="32"/>
      <c r="E17" s="32"/>
      <c r="F17" s="32"/>
      <c r="G17" s="32"/>
      <c r="H17" s="32"/>
    </row>
    <row r="18" spans="2:8" ht="12.75">
      <c r="B18" s="32"/>
      <c r="C18" s="32"/>
      <c r="D18" s="32"/>
      <c r="E18" s="32"/>
      <c r="F18" s="32"/>
      <c r="G18" s="32"/>
      <c r="H18" s="32"/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>
    <tabColor indexed="10"/>
  </sheetPr>
  <dimension ref="B3:H10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B11" sqref="B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Obsah!$D$20</f>
        <v>dorostenky</v>
      </c>
      <c r="E6" s="11"/>
      <c r="G6" t="str">
        <f>Obsah!$G$20&amp;" - "&amp;Obsah!$I$20</f>
        <v>1992 - 1993</v>
      </c>
    </row>
    <row r="7" spans="3:5" ht="12.75" customHeight="1">
      <c r="C7" t="s">
        <v>35</v>
      </c>
      <c r="D7" s="11" t="str">
        <f>Obsah!$L$20</f>
        <v>1500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>
    <tabColor indexed="56"/>
  </sheetPr>
  <dimension ref="B3:H14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Obsah!$D$21</f>
        <v>dorostenci</v>
      </c>
      <c r="E6" s="11"/>
      <c r="G6" t="str">
        <f>Obsah!$G$21&amp;" - "&amp;Obsah!$I$21</f>
        <v>1992 - 1993</v>
      </c>
    </row>
    <row r="7" spans="3:5" ht="12.75" customHeight="1">
      <c r="C7" t="s">
        <v>35</v>
      </c>
      <c r="D7" s="11" t="str">
        <f>Obsah!$L$21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87">
        <v>39</v>
      </c>
      <c r="C11" s="48" t="s">
        <v>378</v>
      </c>
      <c r="D11" s="48" t="s">
        <v>386</v>
      </c>
      <c r="E11" s="48" t="s">
        <v>373</v>
      </c>
      <c r="F11" s="88" t="s">
        <v>387</v>
      </c>
      <c r="G11" s="75" t="s">
        <v>388</v>
      </c>
      <c r="H11" s="76">
        <v>1</v>
      </c>
    </row>
    <row r="12" spans="2:8" ht="12.75">
      <c r="B12" s="33">
        <v>38</v>
      </c>
      <c r="C12" s="36" t="s">
        <v>389</v>
      </c>
      <c r="D12" s="36" t="s">
        <v>261</v>
      </c>
      <c r="E12" s="36" t="s">
        <v>390</v>
      </c>
      <c r="F12" s="89" t="s">
        <v>391</v>
      </c>
      <c r="G12" s="21" t="s">
        <v>392</v>
      </c>
      <c r="H12" s="22">
        <v>2</v>
      </c>
    </row>
    <row r="13" spans="2:8" ht="12.75">
      <c r="B13" s="33">
        <v>37</v>
      </c>
      <c r="C13" s="36" t="s">
        <v>393</v>
      </c>
      <c r="D13" s="36" t="s">
        <v>394</v>
      </c>
      <c r="E13" s="36" t="s">
        <v>390</v>
      </c>
      <c r="F13" s="89" t="s">
        <v>391</v>
      </c>
      <c r="G13" s="21" t="s">
        <v>395</v>
      </c>
      <c r="H13" s="22">
        <v>3</v>
      </c>
    </row>
    <row r="14" spans="2:8" ht="13.5" thickBot="1">
      <c r="B14" s="27">
        <v>36</v>
      </c>
      <c r="C14" s="40" t="s">
        <v>341</v>
      </c>
      <c r="D14" s="40" t="s">
        <v>98</v>
      </c>
      <c r="E14" s="40" t="s">
        <v>373</v>
      </c>
      <c r="F14" s="90" t="s">
        <v>382</v>
      </c>
      <c r="G14" s="30" t="s">
        <v>396</v>
      </c>
      <c r="H14" s="31">
        <v>4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tabColor indexed="10"/>
  </sheetPr>
  <dimension ref="B3:H17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Obsah!$D$22</f>
        <v>ženy</v>
      </c>
      <c r="E6" s="11"/>
      <c r="G6" t="str">
        <f>Obsah!$G$22&amp;" - "&amp;Obsah!$I$22</f>
        <v>1991 - a starší</v>
      </c>
    </row>
    <row r="7" spans="3:5" ht="12.75" customHeight="1">
      <c r="C7" t="s">
        <v>35</v>
      </c>
      <c r="D7" s="11" t="str">
        <f>Obsah!$L$22</f>
        <v>2000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33">
        <v>95</v>
      </c>
      <c r="C11" s="36" t="s">
        <v>397</v>
      </c>
      <c r="D11" s="36" t="s">
        <v>398</v>
      </c>
      <c r="E11" s="36" t="s">
        <v>399</v>
      </c>
      <c r="F11" s="37" t="s">
        <v>400</v>
      </c>
      <c r="G11" s="91" t="s">
        <v>401</v>
      </c>
      <c r="H11" s="92">
        <v>1</v>
      </c>
    </row>
    <row r="12" spans="2:8" ht="12.75">
      <c r="B12" s="33">
        <v>94</v>
      </c>
      <c r="C12" s="36" t="s">
        <v>371</v>
      </c>
      <c r="D12" s="36" t="s">
        <v>402</v>
      </c>
      <c r="E12" s="36" t="s">
        <v>403</v>
      </c>
      <c r="F12" s="37" t="s">
        <v>284</v>
      </c>
      <c r="G12" s="91" t="s">
        <v>404</v>
      </c>
      <c r="H12" s="92">
        <v>2</v>
      </c>
    </row>
    <row r="13" spans="2:8" ht="12.75">
      <c r="B13" s="33">
        <v>96</v>
      </c>
      <c r="C13" s="93" t="s">
        <v>405</v>
      </c>
      <c r="D13" s="93" t="s">
        <v>133</v>
      </c>
      <c r="E13" s="36" t="s">
        <v>406</v>
      </c>
      <c r="F13" s="37" t="s">
        <v>407</v>
      </c>
      <c r="G13" s="91" t="s">
        <v>408</v>
      </c>
      <c r="H13" s="92">
        <v>3</v>
      </c>
    </row>
    <row r="14" spans="2:8" ht="12.75">
      <c r="B14" s="18">
        <v>90</v>
      </c>
      <c r="C14" s="46" t="s">
        <v>409</v>
      </c>
      <c r="D14" s="46" t="s">
        <v>125</v>
      </c>
      <c r="E14" s="38" t="s">
        <v>410</v>
      </c>
      <c r="F14" s="39" t="s">
        <v>411</v>
      </c>
      <c r="G14" s="94" t="s">
        <v>412</v>
      </c>
      <c r="H14" s="95">
        <v>4</v>
      </c>
    </row>
    <row r="15" spans="2:8" ht="12.75">
      <c r="B15" s="18">
        <v>91</v>
      </c>
      <c r="C15" s="38" t="s">
        <v>112</v>
      </c>
      <c r="D15" s="38" t="s">
        <v>355</v>
      </c>
      <c r="E15" s="38" t="s">
        <v>413</v>
      </c>
      <c r="F15" s="39" t="s">
        <v>81</v>
      </c>
      <c r="G15" s="94" t="s">
        <v>414</v>
      </c>
      <c r="H15" s="95">
        <v>5</v>
      </c>
    </row>
    <row r="16" spans="2:8" ht="12.75">
      <c r="B16" s="18">
        <v>93</v>
      </c>
      <c r="C16" s="38" t="s">
        <v>415</v>
      </c>
      <c r="D16" s="38" t="s">
        <v>402</v>
      </c>
      <c r="E16" s="38" t="s">
        <v>416</v>
      </c>
      <c r="F16" s="39" t="s">
        <v>192</v>
      </c>
      <c r="G16" s="94" t="s">
        <v>417</v>
      </c>
      <c r="H16" s="95">
        <v>6</v>
      </c>
    </row>
    <row r="17" spans="2:8" ht="13.5" thickBot="1">
      <c r="B17" s="27">
        <v>92</v>
      </c>
      <c r="C17" s="40" t="s">
        <v>418</v>
      </c>
      <c r="D17" s="40" t="s">
        <v>419</v>
      </c>
      <c r="E17" s="40" t="s">
        <v>410</v>
      </c>
      <c r="F17" s="41"/>
      <c r="G17" s="96" t="s">
        <v>420</v>
      </c>
      <c r="H17" s="97">
        <v>7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>
    <tabColor indexed="56"/>
  </sheetPr>
  <dimension ref="B3:H30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Obsah!$D$23</f>
        <v>muži</v>
      </c>
      <c r="E6" s="11"/>
      <c r="G6" t="str">
        <f>Obsah!$G$23&amp;" - "&amp;Obsah!$I$23</f>
        <v>1991 - 1970</v>
      </c>
    </row>
    <row r="7" spans="3:6" ht="12.75" customHeight="1">
      <c r="C7" t="s">
        <v>35</v>
      </c>
      <c r="D7" s="11" t="str">
        <f>Obsah!$L$23</f>
        <v>4400 m</v>
      </c>
      <c r="F7" s="68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33">
        <v>4</v>
      </c>
      <c r="C11" s="36" t="s">
        <v>421</v>
      </c>
      <c r="D11" s="36" t="s">
        <v>422</v>
      </c>
      <c r="E11" s="36" t="s">
        <v>423</v>
      </c>
      <c r="F11" s="37" t="s">
        <v>180</v>
      </c>
      <c r="G11" s="98" t="s">
        <v>424</v>
      </c>
      <c r="H11" s="99">
        <v>1</v>
      </c>
    </row>
    <row r="12" spans="2:8" ht="12.75">
      <c r="B12" s="33">
        <v>19</v>
      </c>
      <c r="C12" s="36" t="s">
        <v>425</v>
      </c>
      <c r="D12" s="36" t="s">
        <v>273</v>
      </c>
      <c r="E12" s="19">
        <v>1982</v>
      </c>
      <c r="F12" s="37" t="s">
        <v>426</v>
      </c>
      <c r="G12" s="91" t="s">
        <v>427</v>
      </c>
      <c r="H12" s="99">
        <v>2</v>
      </c>
    </row>
    <row r="13" spans="2:8" ht="12.75">
      <c r="B13" s="33">
        <v>20</v>
      </c>
      <c r="C13" s="36" t="s">
        <v>66</v>
      </c>
      <c r="D13" s="36" t="s">
        <v>177</v>
      </c>
      <c r="E13" s="19"/>
      <c r="F13" s="19"/>
      <c r="G13" s="91" t="s">
        <v>428</v>
      </c>
      <c r="H13" s="99">
        <v>3</v>
      </c>
    </row>
    <row r="14" spans="2:8" ht="12.75">
      <c r="B14" s="18">
        <v>12</v>
      </c>
      <c r="C14" s="38" t="s">
        <v>429</v>
      </c>
      <c r="D14" s="38" t="s">
        <v>430</v>
      </c>
      <c r="E14" s="38" t="s">
        <v>431</v>
      </c>
      <c r="F14" s="69" t="s">
        <v>432</v>
      </c>
      <c r="G14" s="94" t="s">
        <v>433</v>
      </c>
      <c r="H14" s="100">
        <v>4</v>
      </c>
    </row>
    <row r="15" spans="2:8" ht="12.75">
      <c r="B15" s="18">
        <v>13</v>
      </c>
      <c r="C15" s="38" t="s">
        <v>434</v>
      </c>
      <c r="D15" s="38" t="s">
        <v>394</v>
      </c>
      <c r="E15" s="38" t="s">
        <v>435</v>
      </c>
      <c r="F15" s="69" t="s">
        <v>436</v>
      </c>
      <c r="G15" s="94" t="s">
        <v>437</v>
      </c>
      <c r="H15" s="100">
        <v>5</v>
      </c>
    </row>
    <row r="16" spans="2:8" ht="12.75">
      <c r="B16" s="18">
        <v>11</v>
      </c>
      <c r="C16" s="38" t="s">
        <v>375</v>
      </c>
      <c r="D16" s="38" t="s">
        <v>376</v>
      </c>
      <c r="E16" s="38" t="s">
        <v>373</v>
      </c>
      <c r="F16" s="69" t="s">
        <v>180</v>
      </c>
      <c r="G16" s="94" t="s">
        <v>438</v>
      </c>
      <c r="H16" s="100">
        <v>6</v>
      </c>
    </row>
    <row r="17" spans="2:8" ht="12.75">
      <c r="B17" s="18">
        <v>18</v>
      </c>
      <c r="C17" s="38" t="s">
        <v>221</v>
      </c>
      <c r="D17" s="38" t="s">
        <v>245</v>
      </c>
      <c r="E17" s="23">
        <v>1983</v>
      </c>
      <c r="F17" s="69" t="s">
        <v>60</v>
      </c>
      <c r="G17" s="94" t="s">
        <v>439</v>
      </c>
      <c r="H17" s="100">
        <v>7</v>
      </c>
    </row>
    <row r="18" spans="2:8" ht="12.75">
      <c r="B18" s="18">
        <v>6</v>
      </c>
      <c r="C18" s="38" t="s">
        <v>440</v>
      </c>
      <c r="D18" s="38" t="s">
        <v>59</v>
      </c>
      <c r="E18" s="38" t="s">
        <v>399</v>
      </c>
      <c r="F18" s="69" t="s">
        <v>180</v>
      </c>
      <c r="G18" s="94" t="s">
        <v>441</v>
      </c>
      <c r="H18" s="100">
        <v>8</v>
      </c>
    </row>
    <row r="19" spans="2:8" ht="12.75">
      <c r="B19" s="18">
        <v>2</v>
      </c>
      <c r="C19" s="38" t="s">
        <v>221</v>
      </c>
      <c r="D19" s="38" t="s">
        <v>442</v>
      </c>
      <c r="E19" s="38" t="s">
        <v>413</v>
      </c>
      <c r="F19" s="101" t="s">
        <v>411</v>
      </c>
      <c r="G19" s="94" t="s">
        <v>443</v>
      </c>
      <c r="H19" s="100">
        <v>9</v>
      </c>
    </row>
    <row r="20" spans="2:8" ht="12.75">
      <c r="B20" s="18">
        <v>7</v>
      </c>
      <c r="C20" s="38" t="s">
        <v>444</v>
      </c>
      <c r="D20" s="38" t="s">
        <v>183</v>
      </c>
      <c r="E20" s="38" t="s">
        <v>445</v>
      </c>
      <c r="F20" s="69" t="s">
        <v>248</v>
      </c>
      <c r="G20" s="94" t="s">
        <v>446</v>
      </c>
      <c r="H20" s="100">
        <v>10</v>
      </c>
    </row>
    <row r="21" spans="2:8" ht="12.75">
      <c r="B21" s="18">
        <v>5</v>
      </c>
      <c r="C21" s="38" t="s">
        <v>196</v>
      </c>
      <c r="D21" s="38" t="s">
        <v>152</v>
      </c>
      <c r="E21" s="38" t="s">
        <v>447</v>
      </c>
      <c r="F21" s="69" t="s">
        <v>448</v>
      </c>
      <c r="G21" s="94" t="s">
        <v>449</v>
      </c>
      <c r="H21" s="100">
        <v>11</v>
      </c>
    </row>
    <row r="22" spans="2:8" ht="12.75">
      <c r="B22" s="18">
        <v>3</v>
      </c>
      <c r="C22" s="38" t="s">
        <v>160</v>
      </c>
      <c r="D22" s="38" t="s">
        <v>430</v>
      </c>
      <c r="E22" s="38" t="s">
        <v>447</v>
      </c>
      <c r="F22" s="39" t="s">
        <v>60</v>
      </c>
      <c r="G22" s="94" t="s">
        <v>450</v>
      </c>
      <c r="H22" s="100">
        <v>12</v>
      </c>
    </row>
    <row r="23" spans="2:8" ht="12.75">
      <c r="B23" s="18">
        <v>14</v>
      </c>
      <c r="C23" s="38" t="s">
        <v>451</v>
      </c>
      <c r="D23" s="38" t="s">
        <v>76</v>
      </c>
      <c r="E23" s="38" t="s">
        <v>452</v>
      </c>
      <c r="F23" s="69" t="s">
        <v>248</v>
      </c>
      <c r="G23" s="94" t="s">
        <v>453</v>
      </c>
      <c r="H23" s="100">
        <v>13</v>
      </c>
    </row>
    <row r="24" spans="2:8" ht="12.75">
      <c r="B24" s="49">
        <v>10</v>
      </c>
      <c r="C24" s="50" t="s">
        <v>273</v>
      </c>
      <c r="D24" s="50" t="s">
        <v>422</v>
      </c>
      <c r="E24" s="50" t="s">
        <v>423</v>
      </c>
      <c r="F24" s="102" t="s">
        <v>454</v>
      </c>
      <c r="G24" s="94" t="s">
        <v>455</v>
      </c>
      <c r="H24" s="100">
        <v>14</v>
      </c>
    </row>
    <row r="25" spans="2:8" ht="12.75">
      <c r="B25" s="53">
        <v>17</v>
      </c>
      <c r="C25" s="54" t="s">
        <v>456</v>
      </c>
      <c r="D25" s="54" t="s">
        <v>457</v>
      </c>
      <c r="E25" s="54" t="s">
        <v>399</v>
      </c>
      <c r="F25" s="103" t="s">
        <v>458</v>
      </c>
      <c r="G25" s="94" t="s">
        <v>459</v>
      </c>
      <c r="H25" s="100">
        <v>15</v>
      </c>
    </row>
    <row r="26" spans="2:8" ht="12.75">
      <c r="B26" s="53">
        <v>1</v>
      </c>
      <c r="C26" s="54" t="s">
        <v>460</v>
      </c>
      <c r="D26" s="54" t="s">
        <v>422</v>
      </c>
      <c r="E26" s="54" t="s">
        <v>431</v>
      </c>
      <c r="F26" s="55" t="s">
        <v>461</v>
      </c>
      <c r="G26" s="94" t="s">
        <v>462</v>
      </c>
      <c r="H26" s="100">
        <v>16</v>
      </c>
    </row>
    <row r="27" spans="2:8" ht="12.75">
      <c r="B27" s="53">
        <v>16</v>
      </c>
      <c r="C27" s="54" t="s">
        <v>463</v>
      </c>
      <c r="D27" s="54" t="s">
        <v>56</v>
      </c>
      <c r="E27" s="54" t="s">
        <v>399</v>
      </c>
      <c r="F27" s="103" t="s">
        <v>464</v>
      </c>
      <c r="G27" s="94" t="s">
        <v>465</v>
      </c>
      <c r="H27" s="100">
        <v>17</v>
      </c>
    </row>
    <row r="28" spans="2:8" ht="12.75">
      <c r="B28" s="61">
        <v>9</v>
      </c>
      <c r="C28" s="46" t="s">
        <v>466</v>
      </c>
      <c r="D28" s="46" t="s">
        <v>56</v>
      </c>
      <c r="E28" s="46" t="s">
        <v>467</v>
      </c>
      <c r="F28" s="104" t="s">
        <v>60</v>
      </c>
      <c r="G28" s="94" t="s">
        <v>468</v>
      </c>
      <c r="H28" s="100">
        <v>18</v>
      </c>
    </row>
    <row r="29" spans="2:8" ht="12.75">
      <c r="B29" s="18">
        <v>8</v>
      </c>
      <c r="C29" s="38" t="s">
        <v>469</v>
      </c>
      <c r="D29" s="38" t="s">
        <v>245</v>
      </c>
      <c r="E29" s="38" t="s">
        <v>413</v>
      </c>
      <c r="F29" s="69" t="s">
        <v>51</v>
      </c>
      <c r="G29" s="94" t="s">
        <v>470</v>
      </c>
      <c r="H29" s="100">
        <v>19</v>
      </c>
    </row>
    <row r="30" spans="2:8" ht="13.5" thickBot="1">
      <c r="B30" s="27">
        <v>15</v>
      </c>
      <c r="C30" s="40" t="s">
        <v>471</v>
      </c>
      <c r="D30" s="40" t="s">
        <v>67</v>
      </c>
      <c r="E30" s="40" t="s">
        <v>406</v>
      </c>
      <c r="F30" s="72" t="s">
        <v>472</v>
      </c>
      <c r="G30" s="96" t="s">
        <v>473</v>
      </c>
      <c r="H30" s="105">
        <v>20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>
    <tabColor indexed="56"/>
  </sheetPr>
  <dimension ref="B3:H16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Obsah!$D$24</f>
        <v>veterání 40</v>
      </c>
      <c r="E6" s="11"/>
      <c r="G6" t="str">
        <f>Obsah!$G$24&amp;" - "&amp;Obsah!$I$24</f>
        <v>1969 - 1960</v>
      </c>
    </row>
    <row r="7" spans="3:5" ht="12.75" customHeight="1">
      <c r="C7" t="s">
        <v>35</v>
      </c>
      <c r="D7" s="11" t="str">
        <f>Obsah!$L$24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87">
        <v>44</v>
      </c>
      <c r="C11" s="36" t="s">
        <v>434</v>
      </c>
      <c r="D11" s="36" t="s">
        <v>394</v>
      </c>
      <c r="E11" s="36" t="s">
        <v>474</v>
      </c>
      <c r="F11" s="62" t="s">
        <v>436</v>
      </c>
      <c r="G11" s="98" t="s">
        <v>475</v>
      </c>
      <c r="H11" s="92">
        <v>1</v>
      </c>
    </row>
    <row r="12" spans="2:8" ht="12.75">
      <c r="B12" s="33">
        <v>41</v>
      </c>
      <c r="C12" s="36" t="s">
        <v>229</v>
      </c>
      <c r="D12" s="36" t="s">
        <v>56</v>
      </c>
      <c r="E12" s="36" t="s">
        <v>474</v>
      </c>
      <c r="F12" s="37" t="s">
        <v>284</v>
      </c>
      <c r="G12" s="91" t="s">
        <v>476</v>
      </c>
      <c r="H12" s="92">
        <v>2</v>
      </c>
    </row>
    <row r="13" spans="2:8" ht="12.75">
      <c r="B13" s="33">
        <v>42</v>
      </c>
      <c r="C13" s="36" t="s">
        <v>240</v>
      </c>
      <c r="D13" s="36" t="s">
        <v>457</v>
      </c>
      <c r="E13" s="36" t="s">
        <v>477</v>
      </c>
      <c r="F13" s="37" t="s">
        <v>116</v>
      </c>
      <c r="G13" s="91" t="s">
        <v>478</v>
      </c>
      <c r="H13" s="92">
        <v>3</v>
      </c>
    </row>
    <row r="14" spans="2:8" ht="12.75">
      <c r="B14" s="18">
        <v>40</v>
      </c>
      <c r="C14" s="38" t="s">
        <v>479</v>
      </c>
      <c r="D14" s="38" t="s">
        <v>480</v>
      </c>
      <c r="E14" s="38" t="s">
        <v>481</v>
      </c>
      <c r="F14" s="39" t="s">
        <v>48</v>
      </c>
      <c r="G14" s="94" t="s">
        <v>482</v>
      </c>
      <c r="H14" s="95">
        <v>4</v>
      </c>
    </row>
    <row r="15" spans="2:8" ht="12.75">
      <c r="B15" s="49">
        <v>45</v>
      </c>
      <c r="C15" s="50" t="s">
        <v>483</v>
      </c>
      <c r="D15" s="50" t="s">
        <v>56</v>
      </c>
      <c r="E15" s="50" t="s">
        <v>484</v>
      </c>
      <c r="F15" s="39" t="s">
        <v>485</v>
      </c>
      <c r="G15" s="94" t="s">
        <v>486</v>
      </c>
      <c r="H15" s="106">
        <v>5</v>
      </c>
    </row>
    <row r="16" spans="2:8" ht="13.5" thickBot="1">
      <c r="B16" s="57">
        <v>43</v>
      </c>
      <c r="C16" s="58" t="s">
        <v>487</v>
      </c>
      <c r="D16" s="58" t="s">
        <v>337</v>
      </c>
      <c r="E16" s="58" t="s">
        <v>488</v>
      </c>
      <c r="F16" s="41" t="s">
        <v>489</v>
      </c>
      <c r="G16" s="30" t="s">
        <v>490</v>
      </c>
      <c r="H16" s="107">
        <v>6</v>
      </c>
    </row>
  </sheetData>
  <hyperlinks>
    <hyperlink ref="C6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5">
    <tabColor indexed="56"/>
  </sheetPr>
  <dimension ref="B3:H14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Obsah!$D$25</f>
        <v>veterání 50</v>
      </c>
      <c r="E6" s="11"/>
      <c r="G6" t="str">
        <f>Obsah!$G$25&amp;" - "&amp;Obsah!$I$25</f>
        <v>1959 - 1950</v>
      </c>
    </row>
    <row r="7" spans="3:5" ht="12.75" customHeight="1">
      <c r="C7" t="s">
        <v>35</v>
      </c>
      <c r="D7" s="11" t="str">
        <f>Obsah!$L$25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33">
        <v>50</v>
      </c>
      <c r="C11" s="36" t="s">
        <v>163</v>
      </c>
      <c r="D11" s="36" t="s">
        <v>422</v>
      </c>
      <c r="E11" s="36" t="s">
        <v>491</v>
      </c>
      <c r="F11" s="37" t="s">
        <v>492</v>
      </c>
      <c r="G11" s="21" t="s">
        <v>493</v>
      </c>
      <c r="H11" s="22">
        <v>1</v>
      </c>
    </row>
    <row r="12" spans="2:8" ht="12.75">
      <c r="B12" s="33">
        <v>51</v>
      </c>
      <c r="C12" s="36" t="s">
        <v>154</v>
      </c>
      <c r="D12" s="36" t="s">
        <v>422</v>
      </c>
      <c r="E12" s="36" t="s">
        <v>491</v>
      </c>
      <c r="F12" s="37" t="s">
        <v>494</v>
      </c>
      <c r="G12" s="21" t="s">
        <v>495</v>
      </c>
      <c r="H12" s="22">
        <v>2</v>
      </c>
    </row>
    <row r="13" spans="2:8" ht="12.75">
      <c r="B13" s="33">
        <v>53</v>
      </c>
      <c r="C13" s="36" t="s">
        <v>496</v>
      </c>
      <c r="D13" s="36" t="s">
        <v>497</v>
      </c>
      <c r="E13" s="36" t="s">
        <v>498</v>
      </c>
      <c r="F13" s="108" t="s">
        <v>499</v>
      </c>
      <c r="G13" s="21" t="s">
        <v>500</v>
      </c>
      <c r="H13" s="22">
        <v>3</v>
      </c>
    </row>
    <row r="14" spans="2:8" ht="13.5" thickBot="1">
      <c r="B14" s="27">
        <v>52</v>
      </c>
      <c r="C14" s="40" t="s">
        <v>501</v>
      </c>
      <c r="D14" s="40" t="s">
        <v>369</v>
      </c>
      <c r="E14" s="40" t="s">
        <v>502</v>
      </c>
      <c r="F14" s="109" t="s">
        <v>503</v>
      </c>
      <c r="G14" s="110" t="s">
        <v>504</v>
      </c>
      <c r="H14" s="31">
        <v>4</v>
      </c>
    </row>
  </sheetData>
  <hyperlinks>
    <hyperlink ref="C6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H32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Obsah!$D$8</f>
        <v>mlíčňáci I.</v>
      </c>
      <c r="E6" s="11"/>
      <c r="G6" t="str">
        <f>Obsah!$G$8&amp;" a mladší"</f>
        <v>2007 a mladší</v>
      </c>
    </row>
    <row r="7" spans="3:5" ht="12.75" customHeight="1">
      <c r="C7" t="s">
        <v>35</v>
      </c>
      <c r="D7" s="11" t="str">
        <f>Obsah!$L$8</f>
        <v>40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5" t="s">
        <v>40</v>
      </c>
      <c r="G10" s="16" t="s">
        <v>41</v>
      </c>
      <c r="H10" s="17" t="s">
        <v>42</v>
      </c>
    </row>
    <row r="11" spans="2:8" ht="12.75">
      <c r="B11" s="18"/>
      <c r="C11" s="19" t="s">
        <v>43</v>
      </c>
      <c r="D11" s="19" t="s">
        <v>44</v>
      </c>
      <c r="E11" s="19">
        <v>2007</v>
      </c>
      <c r="F11" s="20" t="s">
        <v>45</v>
      </c>
      <c r="G11" s="21"/>
      <c r="H11" s="22">
        <v>1</v>
      </c>
    </row>
    <row r="12" spans="2:8" ht="12.75">
      <c r="B12" s="18"/>
      <c r="C12" s="19" t="s">
        <v>46</v>
      </c>
      <c r="D12" s="19" t="s">
        <v>47</v>
      </c>
      <c r="E12" s="19">
        <v>2008</v>
      </c>
      <c r="F12" s="20" t="s">
        <v>48</v>
      </c>
      <c r="G12" s="21"/>
      <c r="H12" s="22">
        <v>2</v>
      </c>
    </row>
    <row r="13" spans="2:8" ht="12.75">
      <c r="B13" s="18"/>
      <c r="C13" s="19" t="s">
        <v>49</v>
      </c>
      <c r="D13" s="19" t="s">
        <v>50</v>
      </c>
      <c r="E13" s="19">
        <v>2007</v>
      </c>
      <c r="F13" s="20" t="s">
        <v>51</v>
      </c>
      <c r="G13" s="21"/>
      <c r="H13" s="22">
        <v>3</v>
      </c>
    </row>
    <row r="14" spans="2:8" ht="12.75">
      <c r="B14" s="18"/>
      <c r="C14" s="23" t="s">
        <v>52</v>
      </c>
      <c r="D14" s="23" t="s">
        <v>53</v>
      </c>
      <c r="E14" s="23">
        <v>2007</v>
      </c>
      <c r="F14" s="24" t="s">
        <v>54</v>
      </c>
      <c r="G14" s="25"/>
      <c r="H14" s="26">
        <v>4</v>
      </c>
    </row>
    <row r="15" spans="2:8" ht="12.75">
      <c r="B15" s="18"/>
      <c r="C15" s="23" t="s">
        <v>55</v>
      </c>
      <c r="D15" s="23" t="s">
        <v>56</v>
      </c>
      <c r="E15" s="23">
        <v>2008</v>
      </c>
      <c r="F15" s="24" t="s">
        <v>57</v>
      </c>
      <c r="G15" s="25"/>
      <c r="H15" s="26">
        <v>5</v>
      </c>
    </row>
    <row r="16" spans="2:8" ht="12.75">
      <c r="B16" s="18"/>
      <c r="C16" s="23" t="s">
        <v>58</v>
      </c>
      <c r="D16" s="23" t="s">
        <v>59</v>
      </c>
      <c r="E16" s="23">
        <v>2007</v>
      </c>
      <c r="F16" s="24" t="s">
        <v>60</v>
      </c>
      <c r="G16" s="25"/>
      <c r="H16" s="26">
        <v>6</v>
      </c>
    </row>
    <row r="17" spans="2:8" ht="12.75">
      <c r="B17" s="18"/>
      <c r="C17" s="23" t="s">
        <v>61</v>
      </c>
      <c r="D17" s="23" t="s">
        <v>62</v>
      </c>
      <c r="E17" s="23">
        <v>2007</v>
      </c>
      <c r="F17" s="24" t="s">
        <v>63</v>
      </c>
      <c r="G17" s="25"/>
      <c r="H17" s="26">
        <v>7</v>
      </c>
    </row>
    <row r="18" spans="2:8" ht="13.5" thickBot="1">
      <c r="B18" s="27"/>
      <c r="C18" s="28" t="s">
        <v>64</v>
      </c>
      <c r="D18" s="28" t="s">
        <v>65</v>
      </c>
      <c r="E18" s="28">
        <v>2008</v>
      </c>
      <c r="F18" s="29" t="s">
        <v>51</v>
      </c>
      <c r="G18" s="30"/>
      <c r="H18" s="31">
        <v>8</v>
      </c>
    </row>
    <row r="19" spans="2:8" ht="12.75">
      <c r="B19" s="32"/>
      <c r="C19" s="32"/>
      <c r="D19" s="32"/>
      <c r="E19" s="32"/>
      <c r="F19" s="32"/>
      <c r="G19" s="32"/>
      <c r="H19" s="32"/>
    </row>
    <row r="20" spans="2:8" ht="12.75">
      <c r="B20" s="32"/>
      <c r="C20" s="32"/>
      <c r="D20" s="32"/>
      <c r="E20" s="32"/>
      <c r="F20" s="32"/>
      <c r="G20" s="32"/>
      <c r="H20" s="32"/>
    </row>
    <row r="21" spans="2:8" ht="12.75">
      <c r="B21" s="32"/>
      <c r="C21" s="32"/>
      <c r="D21" s="32"/>
      <c r="E21" s="32"/>
      <c r="F21" s="32"/>
      <c r="G21" s="32"/>
      <c r="H21" s="32"/>
    </row>
    <row r="22" spans="2:8" ht="12.75">
      <c r="B22" s="32"/>
      <c r="C22" s="32"/>
      <c r="D22" s="32"/>
      <c r="E22" s="32"/>
      <c r="F22" s="32"/>
      <c r="G22" s="32"/>
      <c r="H22" s="32"/>
    </row>
    <row r="23" spans="2:8" ht="12.75">
      <c r="B23" s="32"/>
      <c r="C23" s="32"/>
      <c r="D23" s="32"/>
      <c r="E23" s="32"/>
      <c r="F23" s="32"/>
      <c r="G23" s="32"/>
      <c r="H23" s="32"/>
    </row>
    <row r="24" spans="2:8" ht="12.75">
      <c r="B24" s="32"/>
      <c r="C24" s="32"/>
      <c r="D24" s="32"/>
      <c r="E24" s="32"/>
      <c r="F24" s="32"/>
      <c r="G24" s="32"/>
      <c r="H24" s="32"/>
    </row>
    <row r="25" spans="2:8" ht="12.75">
      <c r="B25" s="32"/>
      <c r="C25" s="32"/>
      <c r="D25" s="32"/>
      <c r="E25" s="32"/>
      <c r="F25" s="32"/>
      <c r="G25" s="32"/>
      <c r="H25" s="32"/>
    </row>
    <row r="26" spans="2:8" ht="12.75">
      <c r="B26" s="32"/>
      <c r="C26" s="32"/>
      <c r="D26" s="32"/>
      <c r="E26" s="32"/>
      <c r="F26" s="32"/>
      <c r="G26" s="32"/>
      <c r="H26" s="32"/>
    </row>
    <row r="27" spans="2:8" ht="12.75">
      <c r="B27" s="32"/>
      <c r="C27" s="32"/>
      <c r="D27" s="32"/>
      <c r="E27" s="32"/>
      <c r="F27" s="32"/>
      <c r="G27" s="32"/>
      <c r="H27" s="32"/>
    </row>
    <row r="28" spans="2:8" ht="12.75">
      <c r="B28" s="32"/>
      <c r="C28" s="32"/>
      <c r="D28" s="32"/>
      <c r="E28" s="32"/>
      <c r="F28" s="32"/>
      <c r="G28" s="32"/>
      <c r="H28" s="32"/>
    </row>
    <row r="29" spans="2:8" ht="12.75">
      <c r="B29" s="32"/>
      <c r="C29" s="32"/>
      <c r="D29" s="32"/>
      <c r="E29" s="32"/>
      <c r="F29" s="32"/>
      <c r="G29" s="32"/>
      <c r="H29" s="32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12.75">
      <c r="B31" s="32"/>
      <c r="C31" s="32"/>
      <c r="D31" s="32"/>
      <c r="E31" s="32"/>
      <c r="F31" s="32"/>
      <c r="G31" s="32"/>
      <c r="H31" s="32"/>
    </row>
    <row r="32" spans="2:8" ht="12.75">
      <c r="B32" s="32"/>
      <c r="C32" s="32"/>
      <c r="D32" s="32"/>
      <c r="E32" s="32"/>
      <c r="F32" s="32"/>
      <c r="G32" s="32"/>
      <c r="H32" s="32"/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>
    <tabColor indexed="56"/>
  </sheetPr>
  <dimension ref="B3:H14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Obsah!$D$26</f>
        <v>veterání 60</v>
      </c>
      <c r="E6" s="11"/>
      <c r="G6" t="str">
        <f>Obsah!$G$26&amp;" - "&amp;Obsah!$I$26</f>
        <v>1949 - 1940</v>
      </c>
    </row>
    <row r="7" spans="3:5" ht="12.75" customHeight="1">
      <c r="C7" t="s">
        <v>35</v>
      </c>
      <c r="D7" s="11" t="str">
        <f>Obsah!$L$26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33">
        <v>63</v>
      </c>
      <c r="C11" s="36" t="s">
        <v>61</v>
      </c>
      <c r="D11" s="36" t="s">
        <v>505</v>
      </c>
      <c r="E11" s="36" t="s">
        <v>506</v>
      </c>
      <c r="F11" s="89" t="s">
        <v>507</v>
      </c>
      <c r="G11" s="21" t="s">
        <v>508</v>
      </c>
      <c r="H11" s="22">
        <v>1</v>
      </c>
    </row>
    <row r="12" spans="2:8" ht="12.75">
      <c r="B12" s="33">
        <v>61</v>
      </c>
      <c r="C12" s="36" t="s">
        <v>509</v>
      </c>
      <c r="D12" s="36" t="s">
        <v>510</v>
      </c>
      <c r="E12" s="36" t="s">
        <v>511</v>
      </c>
      <c r="F12" s="89" t="s">
        <v>131</v>
      </c>
      <c r="G12" s="21" t="s">
        <v>512</v>
      </c>
      <c r="H12" s="22">
        <v>2</v>
      </c>
    </row>
    <row r="13" spans="2:8" ht="12.75">
      <c r="B13" s="33">
        <v>62</v>
      </c>
      <c r="C13" s="36" t="s">
        <v>513</v>
      </c>
      <c r="D13" s="36" t="s">
        <v>152</v>
      </c>
      <c r="E13" s="36" t="s">
        <v>514</v>
      </c>
      <c r="F13" s="89" t="s">
        <v>515</v>
      </c>
      <c r="G13" s="21" t="s">
        <v>516</v>
      </c>
      <c r="H13" s="22">
        <v>3</v>
      </c>
    </row>
    <row r="14" spans="2:8" ht="13.5" thickBot="1">
      <c r="B14" s="27">
        <v>60</v>
      </c>
      <c r="C14" s="40" t="s">
        <v>517</v>
      </c>
      <c r="D14" s="40" t="s">
        <v>518</v>
      </c>
      <c r="E14" s="40" t="s">
        <v>506</v>
      </c>
      <c r="F14" s="90" t="s">
        <v>519</v>
      </c>
      <c r="G14" s="30" t="s">
        <v>520</v>
      </c>
      <c r="H14" s="31">
        <v>4</v>
      </c>
    </row>
  </sheetData>
  <hyperlinks>
    <hyperlink ref="C6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>
    <tabColor indexed="56"/>
  </sheetPr>
  <dimension ref="B3:H11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Obsah!$D$27</f>
        <v>veterání 70</v>
      </c>
      <c r="E6" s="11"/>
      <c r="G6" t="str">
        <f>Obsah!$G$27&amp;" a starší"</f>
        <v>1939 a starší</v>
      </c>
    </row>
    <row r="7" spans="3:5" ht="12.75" customHeight="1">
      <c r="C7" t="s">
        <v>35</v>
      </c>
      <c r="D7" s="11" t="str">
        <f>Obsah!$L$27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3.5" thickBot="1">
      <c r="B11" s="111">
        <v>70</v>
      </c>
      <c r="C11" s="77" t="s">
        <v>521</v>
      </c>
      <c r="D11" s="77" t="s">
        <v>76</v>
      </c>
      <c r="E11" s="77" t="s">
        <v>522</v>
      </c>
      <c r="F11" s="112" t="s">
        <v>523</v>
      </c>
      <c r="G11" s="79" t="s">
        <v>524</v>
      </c>
      <c r="H11" s="80">
        <v>1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H51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t="s">
        <v>34</v>
      </c>
      <c r="D6" s="11" t="s">
        <v>525</v>
      </c>
      <c r="E6" s="11"/>
      <c r="F6" s="11"/>
      <c r="G6" s="11"/>
    </row>
    <row r="7" spans="3:5" ht="12.75" customHeight="1">
      <c r="C7" t="s">
        <v>35</v>
      </c>
      <c r="D7" s="11" t="str">
        <f>Obsah!$L$26</f>
        <v>4400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13" t="s">
        <v>36</v>
      </c>
      <c r="C10" s="114" t="s">
        <v>37</v>
      </c>
      <c r="D10" s="114" t="s">
        <v>38</v>
      </c>
      <c r="E10" s="114" t="s">
        <v>39</v>
      </c>
      <c r="F10" s="114" t="s">
        <v>40</v>
      </c>
      <c r="G10" s="114" t="s">
        <v>41</v>
      </c>
      <c r="H10" s="115" t="s">
        <v>42</v>
      </c>
    </row>
    <row r="11" spans="2:8" ht="12.75">
      <c r="B11" s="116">
        <v>4</v>
      </c>
      <c r="C11" s="117" t="s">
        <v>421</v>
      </c>
      <c r="D11" s="117" t="s">
        <v>422</v>
      </c>
      <c r="E11" s="117" t="s">
        <v>423</v>
      </c>
      <c r="F11" s="118" t="s">
        <v>180</v>
      </c>
      <c r="G11" s="119" t="s">
        <v>424</v>
      </c>
      <c r="H11" s="120">
        <v>1</v>
      </c>
    </row>
    <row r="12" spans="2:8" ht="12.75">
      <c r="B12" s="33">
        <v>19</v>
      </c>
      <c r="C12" s="36" t="s">
        <v>425</v>
      </c>
      <c r="D12" s="36" t="s">
        <v>273</v>
      </c>
      <c r="E12" s="19">
        <v>1982</v>
      </c>
      <c r="F12" s="37" t="s">
        <v>426</v>
      </c>
      <c r="G12" s="21" t="s">
        <v>427</v>
      </c>
      <c r="H12" s="121">
        <v>2</v>
      </c>
    </row>
    <row r="13" spans="2:8" ht="12.75">
      <c r="B13" s="33">
        <v>20</v>
      </c>
      <c r="C13" s="36" t="s">
        <v>66</v>
      </c>
      <c r="D13" s="36" t="s">
        <v>177</v>
      </c>
      <c r="E13" s="19"/>
      <c r="F13" s="19"/>
      <c r="G13" s="21" t="s">
        <v>428</v>
      </c>
      <c r="H13" s="121">
        <v>3</v>
      </c>
    </row>
    <row r="14" spans="2:8" ht="12.75">
      <c r="B14" s="18">
        <v>12</v>
      </c>
      <c r="C14" s="38" t="s">
        <v>429</v>
      </c>
      <c r="D14" s="38" t="s">
        <v>430</v>
      </c>
      <c r="E14" s="38" t="s">
        <v>431</v>
      </c>
      <c r="F14" s="69" t="s">
        <v>432</v>
      </c>
      <c r="G14" s="25" t="s">
        <v>433</v>
      </c>
      <c r="H14" s="122">
        <v>4</v>
      </c>
    </row>
    <row r="15" spans="2:8" ht="12.75">
      <c r="B15" s="18">
        <v>13</v>
      </c>
      <c r="C15" s="38" t="s">
        <v>434</v>
      </c>
      <c r="D15" s="38" t="s">
        <v>394</v>
      </c>
      <c r="E15" s="38" t="s">
        <v>435</v>
      </c>
      <c r="F15" s="69" t="s">
        <v>436</v>
      </c>
      <c r="G15" s="25" t="s">
        <v>437</v>
      </c>
      <c r="H15" s="122">
        <v>5</v>
      </c>
    </row>
    <row r="16" spans="2:8" ht="12.75">
      <c r="B16" s="18">
        <v>11</v>
      </c>
      <c r="C16" s="38" t="s">
        <v>375</v>
      </c>
      <c r="D16" s="38" t="s">
        <v>376</v>
      </c>
      <c r="E16" s="38" t="s">
        <v>373</v>
      </c>
      <c r="F16" s="69" t="s">
        <v>180</v>
      </c>
      <c r="G16" s="25" t="s">
        <v>438</v>
      </c>
      <c r="H16" s="122">
        <v>6</v>
      </c>
    </row>
    <row r="17" spans="2:8" ht="12.75">
      <c r="B17" s="18">
        <v>39</v>
      </c>
      <c r="C17" s="38" t="s">
        <v>378</v>
      </c>
      <c r="D17" s="38" t="s">
        <v>386</v>
      </c>
      <c r="E17" s="38" t="s">
        <v>373</v>
      </c>
      <c r="F17" s="123" t="s">
        <v>387</v>
      </c>
      <c r="G17" s="25" t="s">
        <v>388</v>
      </c>
      <c r="H17" s="122">
        <v>7</v>
      </c>
    </row>
    <row r="18" spans="2:8" ht="12.75">
      <c r="B18" s="18">
        <v>18</v>
      </c>
      <c r="C18" s="38" t="s">
        <v>221</v>
      </c>
      <c r="D18" s="38" t="s">
        <v>245</v>
      </c>
      <c r="E18" s="23">
        <v>1983</v>
      </c>
      <c r="F18" s="69" t="s">
        <v>60</v>
      </c>
      <c r="G18" s="25" t="s">
        <v>439</v>
      </c>
      <c r="H18" s="122">
        <v>8</v>
      </c>
    </row>
    <row r="19" spans="2:8" ht="12.75">
      <c r="B19" s="18">
        <v>6</v>
      </c>
      <c r="C19" s="38" t="s">
        <v>440</v>
      </c>
      <c r="D19" s="38" t="s">
        <v>59</v>
      </c>
      <c r="E19" s="38" t="s">
        <v>399</v>
      </c>
      <c r="F19" s="69" t="s">
        <v>180</v>
      </c>
      <c r="G19" s="25" t="s">
        <v>441</v>
      </c>
      <c r="H19" s="122">
        <v>9</v>
      </c>
    </row>
    <row r="20" spans="2:8" ht="12.75">
      <c r="B20" s="18">
        <v>2</v>
      </c>
      <c r="C20" s="38" t="s">
        <v>221</v>
      </c>
      <c r="D20" s="38" t="s">
        <v>442</v>
      </c>
      <c r="E20" s="38" t="s">
        <v>413</v>
      </c>
      <c r="F20" s="101" t="s">
        <v>411</v>
      </c>
      <c r="G20" s="25" t="s">
        <v>443</v>
      </c>
      <c r="H20" s="122">
        <v>10</v>
      </c>
    </row>
    <row r="21" spans="2:8" ht="12.75">
      <c r="B21" s="18">
        <v>44</v>
      </c>
      <c r="C21" s="38" t="s">
        <v>434</v>
      </c>
      <c r="D21" s="38" t="s">
        <v>394</v>
      </c>
      <c r="E21" s="38" t="s">
        <v>474</v>
      </c>
      <c r="F21" s="69" t="s">
        <v>436</v>
      </c>
      <c r="G21" s="25" t="s">
        <v>475</v>
      </c>
      <c r="H21" s="122">
        <v>11</v>
      </c>
    </row>
    <row r="22" spans="2:8" ht="12.75">
      <c r="B22" s="18">
        <v>7</v>
      </c>
      <c r="C22" s="38" t="s">
        <v>444</v>
      </c>
      <c r="D22" s="38" t="s">
        <v>183</v>
      </c>
      <c r="E22" s="38" t="s">
        <v>445</v>
      </c>
      <c r="F22" s="69" t="s">
        <v>248</v>
      </c>
      <c r="G22" s="25" t="s">
        <v>446</v>
      </c>
      <c r="H22" s="122">
        <v>12</v>
      </c>
    </row>
    <row r="23" spans="2:8" ht="12.75">
      <c r="B23" s="18">
        <v>5</v>
      </c>
      <c r="C23" s="38" t="s">
        <v>196</v>
      </c>
      <c r="D23" s="38" t="s">
        <v>152</v>
      </c>
      <c r="E23" s="38" t="s">
        <v>447</v>
      </c>
      <c r="F23" s="69" t="s">
        <v>448</v>
      </c>
      <c r="G23" s="25" t="s">
        <v>449</v>
      </c>
      <c r="H23" s="122">
        <v>13</v>
      </c>
    </row>
    <row r="24" spans="2:8" ht="12.75">
      <c r="B24" s="18">
        <v>3</v>
      </c>
      <c r="C24" s="38" t="s">
        <v>160</v>
      </c>
      <c r="D24" s="38" t="s">
        <v>430</v>
      </c>
      <c r="E24" s="38" t="s">
        <v>447</v>
      </c>
      <c r="F24" s="39" t="s">
        <v>60</v>
      </c>
      <c r="G24" s="25" t="s">
        <v>450</v>
      </c>
      <c r="H24" s="122">
        <v>14</v>
      </c>
    </row>
    <row r="25" spans="2:8" ht="12.75">
      <c r="B25" s="18">
        <v>63</v>
      </c>
      <c r="C25" s="38" t="s">
        <v>61</v>
      </c>
      <c r="D25" s="38" t="s">
        <v>505</v>
      </c>
      <c r="E25" s="38" t="s">
        <v>506</v>
      </c>
      <c r="F25" s="123" t="s">
        <v>507</v>
      </c>
      <c r="G25" s="25" t="s">
        <v>508</v>
      </c>
      <c r="H25" s="122">
        <v>15</v>
      </c>
    </row>
    <row r="26" spans="2:8" ht="12.75">
      <c r="B26" s="18">
        <v>14</v>
      </c>
      <c r="C26" s="38" t="s">
        <v>451</v>
      </c>
      <c r="D26" s="38" t="s">
        <v>76</v>
      </c>
      <c r="E26" s="38" t="s">
        <v>452</v>
      </c>
      <c r="F26" s="69" t="s">
        <v>248</v>
      </c>
      <c r="G26" s="25" t="s">
        <v>453</v>
      </c>
      <c r="H26" s="122">
        <v>16</v>
      </c>
    </row>
    <row r="27" spans="2:8" ht="12.75">
      <c r="B27" s="18">
        <v>50</v>
      </c>
      <c r="C27" s="38" t="s">
        <v>163</v>
      </c>
      <c r="D27" s="38" t="s">
        <v>422</v>
      </c>
      <c r="E27" s="38" t="s">
        <v>491</v>
      </c>
      <c r="F27" s="39" t="s">
        <v>492</v>
      </c>
      <c r="G27" s="25" t="s">
        <v>493</v>
      </c>
      <c r="H27" s="122">
        <v>17</v>
      </c>
    </row>
    <row r="28" spans="2:8" ht="12.75">
      <c r="B28" s="18">
        <v>41</v>
      </c>
      <c r="C28" s="38" t="s">
        <v>229</v>
      </c>
      <c r="D28" s="38" t="s">
        <v>56</v>
      </c>
      <c r="E28" s="38" t="s">
        <v>474</v>
      </c>
      <c r="F28" s="39" t="s">
        <v>284</v>
      </c>
      <c r="G28" s="25" t="s">
        <v>476</v>
      </c>
      <c r="H28" s="122">
        <v>18</v>
      </c>
    </row>
    <row r="29" spans="2:8" ht="12.75">
      <c r="B29" s="18">
        <v>36</v>
      </c>
      <c r="C29" s="38" t="s">
        <v>341</v>
      </c>
      <c r="D29" s="38" t="s">
        <v>98</v>
      </c>
      <c r="E29" s="38" t="s">
        <v>373</v>
      </c>
      <c r="F29" s="123" t="s">
        <v>382</v>
      </c>
      <c r="G29" s="25" t="s">
        <v>396</v>
      </c>
      <c r="H29" s="122">
        <v>19</v>
      </c>
    </row>
    <row r="30" spans="2:8" ht="12.75">
      <c r="B30" s="18">
        <v>42</v>
      </c>
      <c r="C30" s="38" t="s">
        <v>240</v>
      </c>
      <c r="D30" s="38" t="s">
        <v>457</v>
      </c>
      <c r="E30" s="38" t="s">
        <v>477</v>
      </c>
      <c r="F30" s="39" t="s">
        <v>116</v>
      </c>
      <c r="G30" s="25" t="s">
        <v>478</v>
      </c>
      <c r="H30" s="122">
        <v>20</v>
      </c>
    </row>
    <row r="31" spans="2:8" ht="12.75">
      <c r="B31" s="18">
        <v>40</v>
      </c>
      <c r="C31" s="38" t="s">
        <v>479</v>
      </c>
      <c r="D31" s="38" t="s">
        <v>480</v>
      </c>
      <c r="E31" s="38" t="s">
        <v>481</v>
      </c>
      <c r="F31" s="39" t="s">
        <v>48</v>
      </c>
      <c r="G31" s="25" t="s">
        <v>482</v>
      </c>
      <c r="H31" s="122">
        <v>21</v>
      </c>
    </row>
    <row r="32" spans="2:8" ht="12.75">
      <c r="B32" s="18">
        <v>45</v>
      </c>
      <c r="C32" s="38" t="s">
        <v>483</v>
      </c>
      <c r="D32" s="38" t="s">
        <v>56</v>
      </c>
      <c r="E32" s="38" t="s">
        <v>484</v>
      </c>
      <c r="F32" s="39" t="s">
        <v>485</v>
      </c>
      <c r="G32" s="25" t="s">
        <v>486</v>
      </c>
      <c r="H32" s="122">
        <v>22</v>
      </c>
    </row>
    <row r="33" spans="2:8" ht="12.75">
      <c r="B33" s="18">
        <v>10</v>
      </c>
      <c r="C33" s="38" t="s">
        <v>273</v>
      </c>
      <c r="D33" s="38" t="s">
        <v>422</v>
      </c>
      <c r="E33" s="38" t="s">
        <v>423</v>
      </c>
      <c r="F33" s="69" t="s">
        <v>454</v>
      </c>
      <c r="G33" s="25" t="s">
        <v>455</v>
      </c>
      <c r="H33" s="122">
        <v>23</v>
      </c>
    </row>
    <row r="34" spans="2:8" ht="12.75">
      <c r="B34" s="18">
        <v>51</v>
      </c>
      <c r="C34" s="38" t="s">
        <v>154</v>
      </c>
      <c r="D34" s="38" t="s">
        <v>422</v>
      </c>
      <c r="E34" s="38" t="s">
        <v>491</v>
      </c>
      <c r="F34" s="39" t="s">
        <v>494</v>
      </c>
      <c r="G34" s="25" t="s">
        <v>495</v>
      </c>
      <c r="H34" s="122">
        <v>24</v>
      </c>
    </row>
    <row r="35" spans="2:8" ht="12.75">
      <c r="B35" s="18">
        <v>17</v>
      </c>
      <c r="C35" s="38" t="s">
        <v>456</v>
      </c>
      <c r="D35" s="38" t="s">
        <v>457</v>
      </c>
      <c r="E35" s="38" t="s">
        <v>399</v>
      </c>
      <c r="F35" s="69" t="s">
        <v>458</v>
      </c>
      <c r="G35" s="25" t="s">
        <v>459</v>
      </c>
      <c r="H35" s="122">
        <v>25</v>
      </c>
    </row>
    <row r="36" spans="2:8" ht="12.75">
      <c r="B36" s="18">
        <v>1</v>
      </c>
      <c r="C36" s="38" t="s">
        <v>460</v>
      </c>
      <c r="D36" s="38" t="s">
        <v>422</v>
      </c>
      <c r="E36" s="38" t="s">
        <v>431</v>
      </c>
      <c r="F36" s="39" t="s">
        <v>461</v>
      </c>
      <c r="G36" s="25" t="s">
        <v>462</v>
      </c>
      <c r="H36" s="122">
        <v>26</v>
      </c>
    </row>
    <row r="37" spans="2:8" ht="12.75">
      <c r="B37" s="18">
        <v>70</v>
      </c>
      <c r="C37" s="38" t="s">
        <v>521</v>
      </c>
      <c r="D37" s="38" t="s">
        <v>76</v>
      </c>
      <c r="E37" s="38" t="s">
        <v>522</v>
      </c>
      <c r="F37" s="123" t="s">
        <v>523</v>
      </c>
      <c r="G37" s="25" t="s">
        <v>524</v>
      </c>
      <c r="H37" s="122">
        <v>27</v>
      </c>
    </row>
    <row r="38" spans="2:8" ht="12.75">
      <c r="B38" s="18">
        <v>61</v>
      </c>
      <c r="C38" s="38" t="s">
        <v>509</v>
      </c>
      <c r="D38" s="38" t="s">
        <v>510</v>
      </c>
      <c r="E38" s="38" t="s">
        <v>511</v>
      </c>
      <c r="F38" s="123" t="s">
        <v>131</v>
      </c>
      <c r="G38" s="25" t="s">
        <v>512</v>
      </c>
      <c r="H38" s="122">
        <v>28</v>
      </c>
    </row>
    <row r="39" spans="2:8" ht="12.75">
      <c r="B39" s="18">
        <v>16</v>
      </c>
      <c r="C39" s="38" t="s">
        <v>463</v>
      </c>
      <c r="D39" s="38" t="s">
        <v>56</v>
      </c>
      <c r="E39" s="38" t="s">
        <v>399</v>
      </c>
      <c r="F39" s="69" t="s">
        <v>464</v>
      </c>
      <c r="G39" s="25" t="s">
        <v>465</v>
      </c>
      <c r="H39" s="122">
        <v>29</v>
      </c>
    </row>
    <row r="40" spans="2:8" ht="12.75">
      <c r="B40" s="18">
        <v>9</v>
      </c>
      <c r="C40" s="38" t="s">
        <v>466</v>
      </c>
      <c r="D40" s="38" t="s">
        <v>56</v>
      </c>
      <c r="E40" s="38" t="s">
        <v>467</v>
      </c>
      <c r="F40" s="69" t="s">
        <v>60</v>
      </c>
      <c r="G40" s="25" t="s">
        <v>468</v>
      </c>
      <c r="H40" s="122">
        <v>30</v>
      </c>
    </row>
    <row r="41" spans="2:8" ht="12.75">
      <c r="B41" s="18">
        <v>8</v>
      </c>
      <c r="C41" s="38" t="s">
        <v>469</v>
      </c>
      <c r="D41" s="38" t="s">
        <v>245</v>
      </c>
      <c r="E41" s="38" t="s">
        <v>413</v>
      </c>
      <c r="F41" s="69" t="s">
        <v>51</v>
      </c>
      <c r="G41" s="25" t="s">
        <v>470</v>
      </c>
      <c r="H41" s="122">
        <v>31</v>
      </c>
    </row>
    <row r="42" spans="2:8" ht="12.75">
      <c r="B42" s="18">
        <v>43</v>
      </c>
      <c r="C42" s="38" t="s">
        <v>487</v>
      </c>
      <c r="D42" s="38" t="s">
        <v>337</v>
      </c>
      <c r="E42" s="38" t="s">
        <v>488</v>
      </c>
      <c r="F42" s="39" t="s">
        <v>489</v>
      </c>
      <c r="G42" s="25" t="s">
        <v>490</v>
      </c>
      <c r="H42" s="122">
        <v>32</v>
      </c>
    </row>
    <row r="43" spans="2:8" ht="12.75">
      <c r="B43" s="18">
        <v>62</v>
      </c>
      <c r="C43" s="38" t="s">
        <v>513</v>
      </c>
      <c r="D43" s="38" t="s">
        <v>152</v>
      </c>
      <c r="E43" s="38" t="s">
        <v>514</v>
      </c>
      <c r="F43" s="123" t="s">
        <v>515</v>
      </c>
      <c r="G43" s="25" t="s">
        <v>516</v>
      </c>
      <c r="H43" s="122">
        <v>33</v>
      </c>
    </row>
    <row r="44" spans="2:8" ht="12.75">
      <c r="B44" s="18">
        <v>53</v>
      </c>
      <c r="C44" s="38" t="s">
        <v>496</v>
      </c>
      <c r="D44" s="38" t="s">
        <v>497</v>
      </c>
      <c r="E44" s="38" t="s">
        <v>498</v>
      </c>
      <c r="F44" s="124" t="s">
        <v>499</v>
      </c>
      <c r="G44" s="25" t="s">
        <v>500</v>
      </c>
      <c r="H44" s="122">
        <v>34</v>
      </c>
    </row>
    <row r="45" spans="2:8" ht="12.75">
      <c r="B45" s="18">
        <v>15</v>
      </c>
      <c r="C45" s="38" t="s">
        <v>471</v>
      </c>
      <c r="D45" s="38" t="s">
        <v>67</v>
      </c>
      <c r="E45" s="38" t="s">
        <v>406</v>
      </c>
      <c r="F45" s="69" t="s">
        <v>472</v>
      </c>
      <c r="G45" s="25" t="s">
        <v>473</v>
      </c>
      <c r="H45" s="122">
        <v>35</v>
      </c>
    </row>
    <row r="46" spans="2:8" ht="12.75">
      <c r="B46" s="18">
        <v>38</v>
      </c>
      <c r="C46" s="38" t="s">
        <v>389</v>
      </c>
      <c r="D46" s="38" t="s">
        <v>261</v>
      </c>
      <c r="E46" s="38" t="s">
        <v>390</v>
      </c>
      <c r="F46" s="123" t="s">
        <v>391</v>
      </c>
      <c r="G46" s="25" t="s">
        <v>392</v>
      </c>
      <c r="H46" s="122">
        <v>36</v>
      </c>
    </row>
    <row r="47" spans="2:8" ht="12.75">
      <c r="B47" s="18">
        <v>37</v>
      </c>
      <c r="C47" s="38" t="s">
        <v>393</v>
      </c>
      <c r="D47" s="38" t="s">
        <v>394</v>
      </c>
      <c r="E47" s="38" t="s">
        <v>390</v>
      </c>
      <c r="F47" s="123" t="s">
        <v>391</v>
      </c>
      <c r="G47" s="25" t="s">
        <v>395</v>
      </c>
      <c r="H47" s="122">
        <v>37</v>
      </c>
    </row>
    <row r="48" spans="2:8" ht="12.75">
      <c r="B48" s="18">
        <v>60</v>
      </c>
      <c r="C48" s="38" t="s">
        <v>517</v>
      </c>
      <c r="D48" s="38" t="s">
        <v>518</v>
      </c>
      <c r="E48" s="38" t="s">
        <v>506</v>
      </c>
      <c r="F48" s="123" t="s">
        <v>519</v>
      </c>
      <c r="G48" s="25" t="s">
        <v>520</v>
      </c>
      <c r="H48" s="122">
        <v>38</v>
      </c>
    </row>
    <row r="49" spans="2:8" ht="13.5" thickBot="1">
      <c r="B49" s="27">
        <v>52</v>
      </c>
      <c r="C49" s="40" t="s">
        <v>501</v>
      </c>
      <c r="D49" s="40" t="s">
        <v>369</v>
      </c>
      <c r="E49" s="40" t="s">
        <v>502</v>
      </c>
      <c r="F49" s="41" t="s">
        <v>503</v>
      </c>
      <c r="G49" s="30" t="s">
        <v>504</v>
      </c>
      <c r="H49" s="122">
        <v>39</v>
      </c>
    </row>
    <row r="50" spans="2:8" ht="12.75">
      <c r="B50" s="125"/>
      <c r="C50" s="44"/>
      <c r="D50" s="44"/>
      <c r="E50" s="44"/>
      <c r="F50" s="126"/>
      <c r="G50" s="127"/>
      <c r="H50" s="125"/>
    </row>
    <row r="51" spans="2:8" ht="12.75">
      <c r="B51" s="125"/>
      <c r="C51" s="44"/>
      <c r="D51" s="44"/>
      <c r="E51" s="44"/>
      <c r="F51" s="126"/>
      <c r="G51" s="127"/>
      <c r="H51" s="125"/>
    </row>
  </sheetData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4"/>
  <dimension ref="B3:H37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Obsah!$D$9</f>
        <v>mlíčňáci II.</v>
      </c>
      <c r="E6" s="11"/>
      <c r="G6" t="str">
        <f>Obsah!$G$9&amp;"-"&amp;Obsah!$I$9</f>
        <v>2005-2006</v>
      </c>
    </row>
    <row r="7" spans="3:5" ht="12.75" customHeight="1">
      <c r="C7" t="s">
        <v>35</v>
      </c>
      <c r="D7" s="11" t="str">
        <f>Obsah!$L$9</f>
        <v>60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5" t="s">
        <v>40</v>
      </c>
      <c r="G10" s="16" t="s">
        <v>41</v>
      </c>
      <c r="H10" s="17" t="s">
        <v>42</v>
      </c>
    </row>
    <row r="11" spans="2:8" ht="12.75">
      <c r="B11" s="33"/>
      <c r="C11" s="19" t="s">
        <v>66</v>
      </c>
      <c r="D11" s="19" t="s">
        <v>67</v>
      </c>
      <c r="E11" s="19">
        <v>2005</v>
      </c>
      <c r="F11" s="20" t="s">
        <v>68</v>
      </c>
      <c r="G11" s="21" t="s">
        <v>69</v>
      </c>
      <c r="H11" s="22">
        <v>1</v>
      </c>
    </row>
    <row r="12" spans="2:8" ht="12.75">
      <c r="B12" s="33"/>
      <c r="C12" s="19" t="s">
        <v>66</v>
      </c>
      <c r="D12" s="19" t="s">
        <v>70</v>
      </c>
      <c r="E12" s="19">
        <v>2005</v>
      </c>
      <c r="F12" s="20" t="s">
        <v>68</v>
      </c>
      <c r="G12" s="21" t="s">
        <v>71</v>
      </c>
      <c r="H12" s="22">
        <v>2</v>
      </c>
    </row>
    <row r="13" spans="2:8" ht="12.75">
      <c r="B13" s="33"/>
      <c r="C13" s="19" t="s">
        <v>72</v>
      </c>
      <c r="D13" s="19" t="s">
        <v>73</v>
      </c>
      <c r="E13" s="19">
        <v>2005</v>
      </c>
      <c r="F13" s="20" t="s">
        <v>68</v>
      </c>
      <c r="G13" s="21" t="s">
        <v>74</v>
      </c>
      <c r="H13" s="22">
        <v>3</v>
      </c>
    </row>
    <row r="14" spans="2:8" ht="12.75">
      <c r="B14" s="18"/>
      <c r="C14" t="s">
        <v>75</v>
      </c>
      <c r="D14" t="s">
        <v>76</v>
      </c>
      <c r="E14" s="34">
        <v>2005</v>
      </c>
      <c r="F14" s="24" t="s">
        <v>77</v>
      </c>
      <c r="G14" s="25" t="s">
        <v>78</v>
      </c>
      <c r="H14" s="26">
        <v>4</v>
      </c>
    </row>
    <row r="15" spans="2:8" ht="12.75">
      <c r="B15" s="18"/>
      <c r="C15" s="35" t="s">
        <v>79</v>
      </c>
      <c r="D15" s="35" t="s">
        <v>80</v>
      </c>
      <c r="E15" s="23">
        <v>2005</v>
      </c>
      <c r="F15" s="24" t="s">
        <v>81</v>
      </c>
      <c r="G15" s="25" t="s">
        <v>82</v>
      </c>
      <c r="H15" s="26">
        <v>5</v>
      </c>
    </row>
    <row r="16" spans="2:8" ht="12.75">
      <c r="B16" s="18"/>
      <c r="C16" s="23" t="s">
        <v>83</v>
      </c>
      <c r="D16" s="23" t="s">
        <v>84</v>
      </c>
      <c r="E16" s="23">
        <v>2005</v>
      </c>
      <c r="F16" s="24" t="s">
        <v>85</v>
      </c>
      <c r="G16" s="25" t="s">
        <v>86</v>
      </c>
      <c r="H16" s="26">
        <v>6</v>
      </c>
    </row>
    <row r="17" spans="2:8" ht="12.75">
      <c r="B17" s="18"/>
      <c r="C17" s="23" t="s">
        <v>87</v>
      </c>
      <c r="D17" s="23" t="s">
        <v>88</v>
      </c>
      <c r="E17" s="23">
        <v>2005</v>
      </c>
      <c r="F17" s="24" t="s">
        <v>89</v>
      </c>
      <c r="G17" s="25" t="s">
        <v>90</v>
      </c>
      <c r="H17" s="26">
        <v>7</v>
      </c>
    </row>
    <row r="18" spans="2:8" ht="12.75">
      <c r="B18" s="18"/>
      <c r="C18" s="23" t="s">
        <v>91</v>
      </c>
      <c r="D18" s="23" t="s">
        <v>92</v>
      </c>
      <c r="E18" s="23">
        <v>2006</v>
      </c>
      <c r="F18" s="24" t="s">
        <v>54</v>
      </c>
      <c r="G18" s="25" t="s">
        <v>93</v>
      </c>
      <c r="H18" s="26">
        <v>8</v>
      </c>
    </row>
    <row r="19" spans="2:8" ht="12.75">
      <c r="B19" s="18"/>
      <c r="C19" s="23" t="s">
        <v>94</v>
      </c>
      <c r="D19" s="23" t="s">
        <v>95</v>
      </c>
      <c r="E19" s="23">
        <v>2006</v>
      </c>
      <c r="F19" s="24" t="s">
        <v>45</v>
      </c>
      <c r="G19" s="25" t="s">
        <v>96</v>
      </c>
      <c r="H19" s="26">
        <v>9</v>
      </c>
    </row>
    <row r="20" spans="2:8" ht="12.75">
      <c r="B20" s="18"/>
      <c r="C20" s="23" t="s">
        <v>97</v>
      </c>
      <c r="D20" s="23" t="s">
        <v>98</v>
      </c>
      <c r="E20" s="23">
        <v>2005</v>
      </c>
      <c r="F20" s="24" t="s">
        <v>99</v>
      </c>
      <c r="G20" s="25" t="s">
        <v>100</v>
      </c>
      <c r="H20" s="26">
        <v>10</v>
      </c>
    </row>
    <row r="21" spans="2:8" ht="12.75">
      <c r="B21" s="18"/>
      <c r="C21" s="23" t="s">
        <v>101</v>
      </c>
      <c r="D21" s="23" t="s">
        <v>102</v>
      </c>
      <c r="E21" s="23">
        <v>2005</v>
      </c>
      <c r="F21" s="24" t="s">
        <v>89</v>
      </c>
      <c r="G21" s="25" t="s">
        <v>103</v>
      </c>
      <c r="H21" s="26">
        <v>11</v>
      </c>
    </row>
    <row r="22" spans="2:8" ht="12.75">
      <c r="B22" s="18"/>
      <c r="C22" s="23" t="s">
        <v>104</v>
      </c>
      <c r="D22" s="23" t="s">
        <v>105</v>
      </c>
      <c r="E22" s="23">
        <v>2006</v>
      </c>
      <c r="F22" s="24" t="s">
        <v>60</v>
      </c>
      <c r="G22" s="25" t="s">
        <v>106</v>
      </c>
      <c r="H22" s="26">
        <v>12</v>
      </c>
    </row>
    <row r="23" spans="2:8" ht="13.5" thickBot="1">
      <c r="B23" s="27"/>
      <c r="C23" s="28" t="s">
        <v>107</v>
      </c>
      <c r="D23" s="28" t="s">
        <v>108</v>
      </c>
      <c r="E23" s="28">
        <v>2005</v>
      </c>
      <c r="F23" s="29" t="s">
        <v>60</v>
      </c>
      <c r="G23" s="30"/>
      <c r="H23" s="31">
        <v>13</v>
      </c>
    </row>
    <row r="24" spans="2:8" ht="12.75">
      <c r="B24" s="32"/>
      <c r="C24" s="32"/>
      <c r="D24" s="32"/>
      <c r="E24" s="32"/>
      <c r="F24" s="32"/>
      <c r="G24" s="32"/>
      <c r="H24" s="32"/>
    </row>
    <row r="25" spans="2:8" ht="12.75">
      <c r="B25" s="32"/>
      <c r="C25" s="32"/>
      <c r="D25" s="32"/>
      <c r="E25" s="32"/>
      <c r="F25" s="32"/>
      <c r="G25" s="32"/>
      <c r="H25" s="32"/>
    </row>
    <row r="26" spans="2:8" ht="12.75">
      <c r="B26" s="32"/>
      <c r="C26" s="32"/>
      <c r="D26" s="32"/>
      <c r="E26" s="32"/>
      <c r="F26" s="32"/>
      <c r="G26" s="32"/>
      <c r="H26" s="32"/>
    </row>
    <row r="27" spans="2:8" ht="12.75">
      <c r="B27" s="32"/>
      <c r="C27" s="32"/>
      <c r="D27" s="32"/>
      <c r="E27" s="32"/>
      <c r="F27" s="32"/>
      <c r="G27" s="32"/>
      <c r="H27" s="32"/>
    </row>
    <row r="28" spans="2:8" ht="12.75">
      <c r="B28" s="32"/>
      <c r="C28" s="32"/>
      <c r="D28" s="32"/>
      <c r="E28" s="32"/>
      <c r="F28" s="32"/>
      <c r="G28" s="32"/>
      <c r="H28" s="32"/>
    </row>
    <row r="29" spans="2:8" ht="12.75">
      <c r="B29" s="32"/>
      <c r="C29" s="32"/>
      <c r="D29" s="32"/>
      <c r="E29" s="32"/>
      <c r="F29" s="32"/>
      <c r="G29" s="32"/>
      <c r="H29" s="32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12.75">
      <c r="B31" s="32"/>
      <c r="C31" s="32"/>
      <c r="D31" s="32"/>
      <c r="E31" s="32"/>
      <c r="F31" s="32"/>
      <c r="G31" s="32"/>
      <c r="H31" s="32"/>
    </row>
    <row r="32" spans="2:8" ht="12.75">
      <c r="B32" s="32"/>
      <c r="C32" s="32"/>
      <c r="D32" s="32"/>
      <c r="E32" s="32"/>
      <c r="F32" s="32"/>
      <c r="G32" s="32"/>
      <c r="H32" s="32"/>
    </row>
    <row r="33" spans="2:8" ht="12.75">
      <c r="B33" s="32"/>
      <c r="C33" s="32"/>
      <c r="D33" s="32"/>
      <c r="E33" s="32"/>
      <c r="F33" s="32"/>
      <c r="G33" s="32"/>
      <c r="H33" s="32"/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2:8" ht="12.75">
      <c r="B36" s="32"/>
      <c r="C36" s="32"/>
      <c r="D36" s="32"/>
      <c r="E36" s="32"/>
      <c r="F36" s="32"/>
      <c r="G36" s="32"/>
      <c r="H36" s="32"/>
    </row>
    <row r="37" spans="2:8" ht="12.75">
      <c r="B37" s="32"/>
      <c r="C37" s="32"/>
      <c r="D37" s="32"/>
      <c r="E37" s="32"/>
      <c r="F37" s="32"/>
      <c r="G37" s="32"/>
      <c r="H37" s="32"/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1">
    <tabColor indexed="10"/>
  </sheetPr>
  <dimension ref="B3:H28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Obsah!$D$10</f>
        <v>předškolní dívky</v>
      </c>
      <c r="E6" s="11"/>
      <c r="G6" t="str">
        <f>Obsah!$G$10&amp;"-"&amp;Obsah!$I$10</f>
        <v>2003-2004</v>
      </c>
    </row>
    <row r="7" spans="3:5" ht="12.75" customHeight="1">
      <c r="C7" t="s">
        <v>35</v>
      </c>
      <c r="D7" s="11" t="str">
        <f>Obsah!$L$10</f>
        <v>150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36" t="s">
        <v>109</v>
      </c>
      <c r="D11" s="36" t="s">
        <v>80</v>
      </c>
      <c r="E11" s="36" t="s">
        <v>110</v>
      </c>
      <c r="F11" s="37" t="s">
        <v>111</v>
      </c>
      <c r="G11" s="21"/>
      <c r="H11" s="22">
        <v>1</v>
      </c>
    </row>
    <row r="12" spans="2:8" ht="12.75">
      <c r="B12" s="18"/>
      <c r="C12" s="36" t="s">
        <v>112</v>
      </c>
      <c r="D12" s="36" t="s">
        <v>113</v>
      </c>
      <c r="E12" s="36" t="s">
        <v>110</v>
      </c>
      <c r="F12" s="37" t="s">
        <v>81</v>
      </c>
      <c r="G12" s="21"/>
      <c r="H12" s="22">
        <v>2</v>
      </c>
    </row>
    <row r="13" spans="2:8" ht="12.75">
      <c r="B13" s="18"/>
      <c r="C13" s="36" t="s">
        <v>114</v>
      </c>
      <c r="D13" s="36" t="s">
        <v>115</v>
      </c>
      <c r="E13" s="36" t="s">
        <v>110</v>
      </c>
      <c r="F13" s="37" t="s">
        <v>116</v>
      </c>
      <c r="G13" s="21"/>
      <c r="H13" s="22">
        <v>3</v>
      </c>
    </row>
    <row r="14" spans="2:8" ht="12.75">
      <c r="B14" s="18"/>
      <c r="C14" s="38" t="s">
        <v>117</v>
      </c>
      <c r="D14" s="38" t="s">
        <v>80</v>
      </c>
      <c r="E14" s="38" t="s">
        <v>110</v>
      </c>
      <c r="F14" s="39" t="s">
        <v>118</v>
      </c>
      <c r="G14" s="25"/>
      <c r="H14" s="26">
        <v>4</v>
      </c>
    </row>
    <row r="15" spans="2:8" ht="12.75">
      <c r="B15" s="18"/>
      <c r="C15" s="38" t="s">
        <v>94</v>
      </c>
      <c r="D15" s="38" t="s">
        <v>119</v>
      </c>
      <c r="E15" s="38" t="s">
        <v>110</v>
      </c>
      <c r="F15" s="39" t="s">
        <v>45</v>
      </c>
      <c r="G15" s="25"/>
      <c r="H15" s="26">
        <v>5</v>
      </c>
    </row>
    <row r="16" spans="2:8" ht="12.75">
      <c r="B16" s="18"/>
      <c r="C16" s="38" t="s">
        <v>120</v>
      </c>
      <c r="D16" s="38" t="s">
        <v>95</v>
      </c>
      <c r="E16" s="38" t="s">
        <v>110</v>
      </c>
      <c r="F16" s="39" t="s">
        <v>54</v>
      </c>
      <c r="G16" s="25"/>
      <c r="H16" s="26">
        <v>6</v>
      </c>
    </row>
    <row r="17" spans="2:8" ht="12.75">
      <c r="B17" s="18"/>
      <c r="C17" s="38" t="s">
        <v>121</v>
      </c>
      <c r="D17" s="38" t="s">
        <v>122</v>
      </c>
      <c r="E17" s="38" t="s">
        <v>123</v>
      </c>
      <c r="F17" s="39" t="s">
        <v>54</v>
      </c>
      <c r="G17" s="25"/>
      <c r="H17" s="26">
        <v>7</v>
      </c>
    </row>
    <row r="18" spans="2:8" ht="12.75">
      <c r="B18" s="18"/>
      <c r="C18" s="38" t="s">
        <v>124</v>
      </c>
      <c r="D18" s="38" t="s">
        <v>125</v>
      </c>
      <c r="E18" s="38" t="s">
        <v>123</v>
      </c>
      <c r="F18" s="39" t="s">
        <v>45</v>
      </c>
      <c r="G18" s="25"/>
      <c r="H18" s="26">
        <v>8</v>
      </c>
    </row>
    <row r="19" spans="2:8" ht="12.75">
      <c r="B19" s="18"/>
      <c r="C19" s="38" t="s">
        <v>126</v>
      </c>
      <c r="D19" s="38" t="s">
        <v>127</v>
      </c>
      <c r="E19" s="38" t="s">
        <v>110</v>
      </c>
      <c r="F19" s="39" t="s">
        <v>54</v>
      </c>
      <c r="G19" s="25"/>
      <c r="H19" s="26">
        <v>9</v>
      </c>
    </row>
    <row r="20" spans="2:8" ht="12.75">
      <c r="B20" s="18"/>
      <c r="C20" s="38" t="s">
        <v>128</v>
      </c>
      <c r="D20" s="38" t="s">
        <v>129</v>
      </c>
      <c r="E20" s="38" t="s">
        <v>110</v>
      </c>
      <c r="F20" s="39" t="s">
        <v>60</v>
      </c>
      <c r="G20" s="25"/>
      <c r="H20" s="26">
        <v>10</v>
      </c>
    </row>
    <row r="21" spans="2:8" ht="12.75">
      <c r="B21" s="18"/>
      <c r="C21" s="38" t="s">
        <v>130</v>
      </c>
      <c r="D21" s="38" t="s">
        <v>119</v>
      </c>
      <c r="E21" s="38" t="s">
        <v>123</v>
      </c>
      <c r="F21" s="39" t="s">
        <v>131</v>
      </c>
      <c r="G21" s="25"/>
      <c r="H21" s="26">
        <v>11</v>
      </c>
    </row>
    <row r="22" spans="2:8" ht="12.75">
      <c r="B22" s="18"/>
      <c r="C22" s="38" t="s">
        <v>132</v>
      </c>
      <c r="D22" s="38" t="s">
        <v>133</v>
      </c>
      <c r="E22" s="38" t="s">
        <v>123</v>
      </c>
      <c r="F22" s="39" t="s">
        <v>134</v>
      </c>
      <c r="G22" s="25"/>
      <c r="H22" s="26">
        <v>12</v>
      </c>
    </row>
    <row r="23" spans="2:8" ht="12.75">
      <c r="B23" s="18"/>
      <c r="C23" s="38" t="s">
        <v>135</v>
      </c>
      <c r="D23" s="38" t="s">
        <v>136</v>
      </c>
      <c r="E23" s="38" t="s">
        <v>123</v>
      </c>
      <c r="F23" s="39" t="s">
        <v>54</v>
      </c>
      <c r="G23" s="25"/>
      <c r="H23" s="26">
        <v>13</v>
      </c>
    </row>
    <row r="24" spans="2:8" ht="12.75">
      <c r="B24" s="18"/>
      <c r="C24" s="38" t="s">
        <v>137</v>
      </c>
      <c r="D24" s="38" t="s">
        <v>129</v>
      </c>
      <c r="E24" s="38" t="s">
        <v>123</v>
      </c>
      <c r="F24" s="39" t="s">
        <v>138</v>
      </c>
      <c r="G24" s="25"/>
      <c r="H24" s="26">
        <v>14</v>
      </c>
    </row>
    <row r="25" spans="2:8" ht="12.75">
      <c r="B25" s="18"/>
      <c r="C25" s="38" t="s">
        <v>139</v>
      </c>
      <c r="D25" s="38" t="s">
        <v>140</v>
      </c>
      <c r="E25" s="38" t="s">
        <v>123</v>
      </c>
      <c r="F25" s="39" t="s">
        <v>54</v>
      </c>
      <c r="G25" s="25"/>
      <c r="H25" s="26">
        <v>15</v>
      </c>
    </row>
    <row r="26" spans="2:8" ht="12.75">
      <c r="B26" s="18"/>
      <c r="C26" s="38" t="s">
        <v>141</v>
      </c>
      <c r="D26" s="38" t="s">
        <v>127</v>
      </c>
      <c r="E26" s="38" t="s">
        <v>123</v>
      </c>
      <c r="F26" s="39" t="s">
        <v>54</v>
      </c>
      <c r="G26" s="25"/>
      <c r="H26" s="26">
        <v>16</v>
      </c>
    </row>
    <row r="27" spans="2:8" ht="12.75">
      <c r="B27" s="18"/>
      <c r="C27" s="38" t="s">
        <v>142</v>
      </c>
      <c r="D27" s="38" t="s">
        <v>143</v>
      </c>
      <c r="E27" s="38" t="s">
        <v>123</v>
      </c>
      <c r="F27" s="39" t="s">
        <v>54</v>
      </c>
      <c r="G27" s="25"/>
      <c r="H27" s="26">
        <v>17</v>
      </c>
    </row>
    <row r="28" spans="2:8" ht="13.5" thickBot="1">
      <c r="B28" s="27"/>
      <c r="C28" s="40" t="s">
        <v>144</v>
      </c>
      <c r="D28" s="40" t="s">
        <v>145</v>
      </c>
      <c r="E28" s="40" t="s">
        <v>110</v>
      </c>
      <c r="F28" s="41" t="s">
        <v>54</v>
      </c>
      <c r="G28" s="30"/>
      <c r="H28" s="31">
        <v>18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3">
    <tabColor indexed="56"/>
  </sheetPr>
  <dimension ref="B3:H31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Obsah!$D$11</f>
        <v>předškolní chlapci</v>
      </c>
      <c r="E6" s="11"/>
      <c r="F6" s="11"/>
      <c r="G6" t="str">
        <f>Obsah!$G$11&amp;"-"&amp;Obsah!$I$11</f>
        <v>2003-2004</v>
      </c>
    </row>
    <row r="7" spans="3:5" ht="12.75" customHeight="1">
      <c r="C7" t="s">
        <v>35</v>
      </c>
      <c r="D7" s="11" t="str">
        <f>Obsah!$L$11</f>
        <v>150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36" t="s">
        <v>146</v>
      </c>
      <c r="D11" s="36" t="s">
        <v>108</v>
      </c>
      <c r="E11" s="36" t="s">
        <v>110</v>
      </c>
      <c r="F11" s="37" t="s">
        <v>118</v>
      </c>
      <c r="G11" s="21" t="s">
        <v>147</v>
      </c>
      <c r="H11" s="22">
        <v>1</v>
      </c>
    </row>
    <row r="12" spans="2:8" ht="12.75">
      <c r="B12" s="18"/>
      <c r="C12" s="36" t="s">
        <v>148</v>
      </c>
      <c r="D12" s="36" t="s">
        <v>98</v>
      </c>
      <c r="E12" s="36" t="s">
        <v>123</v>
      </c>
      <c r="F12" s="37" t="s">
        <v>149</v>
      </c>
      <c r="G12" s="21" t="s">
        <v>150</v>
      </c>
      <c r="H12" s="22">
        <v>2</v>
      </c>
    </row>
    <row r="13" spans="2:8" ht="12.75">
      <c r="B13" s="18"/>
      <c r="C13" s="36" t="s">
        <v>151</v>
      </c>
      <c r="D13" s="36" t="s">
        <v>152</v>
      </c>
      <c r="E13" s="36" t="s">
        <v>110</v>
      </c>
      <c r="F13" s="37" t="s">
        <v>118</v>
      </c>
      <c r="G13" s="21" t="s">
        <v>153</v>
      </c>
      <c r="H13" s="22">
        <v>3</v>
      </c>
    </row>
    <row r="14" spans="2:8" ht="12.75">
      <c r="B14" s="18"/>
      <c r="C14" s="38" t="s">
        <v>154</v>
      </c>
      <c r="D14" s="38" t="s">
        <v>155</v>
      </c>
      <c r="E14" s="38" t="s">
        <v>110</v>
      </c>
      <c r="F14" s="39" t="s">
        <v>81</v>
      </c>
      <c r="G14" s="25" t="s">
        <v>156</v>
      </c>
      <c r="H14" s="26">
        <v>4</v>
      </c>
    </row>
    <row r="15" spans="2:8" ht="12.75">
      <c r="B15" s="18"/>
      <c r="C15" s="38" t="s">
        <v>157</v>
      </c>
      <c r="D15" s="38" t="s">
        <v>158</v>
      </c>
      <c r="E15" s="38" t="s">
        <v>110</v>
      </c>
      <c r="F15" s="39" t="s">
        <v>54</v>
      </c>
      <c r="G15" s="25" t="s">
        <v>159</v>
      </c>
      <c r="H15" s="26">
        <v>5</v>
      </c>
    </row>
    <row r="16" spans="2:8" ht="12.75">
      <c r="B16" s="18"/>
      <c r="C16" s="38" t="s">
        <v>160</v>
      </c>
      <c r="D16" s="38" t="s">
        <v>161</v>
      </c>
      <c r="E16" s="38" t="s">
        <v>123</v>
      </c>
      <c r="F16" s="39" t="s">
        <v>54</v>
      </c>
      <c r="G16" s="25" t="s">
        <v>162</v>
      </c>
      <c r="H16" s="26">
        <v>6</v>
      </c>
    </row>
    <row r="17" spans="2:8" ht="12.75">
      <c r="B17" s="18"/>
      <c r="C17" s="38" t="s">
        <v>163</v>
      </c>
      <c r="D17" s="38" t="s">
        <v>76</v>
      </c>
      <c r="E17" s="38" t="s">
        <v>110</v>
      </c>
      <c r="F17" s="39" t="s">
        <v>164</v>
      </c>
      <c r="G17" s="25" t="s">
        <v>165</v>
      </c>
      <c r="H17" s="26">
        <v>7</v>
      </c>
    </row>
    <row r="18" spans="2:8" ht="12.75">
      <c r="B18" s="18"/>
      <c r="C18" s="38" t="s">
        <v>166</v>
      </c>
      <c r="D18" s="38" t="s">
        <v>67</v>
      </c>
      <c r="E18" s="38" t="s">
        <v>110</v>
      </c>
      <c r="F18" s="39" t="s">
        <v>167</v>
      </c>
      <c r="G18" s="42" t="s">
        <v>168</v>
      </c>
      <c r="H18" s="26">
        <v>8</v>
      </c>
    </row>
    <row r="19" spans="2:8" ht="12.75">
      <c r="B19" s="18"/>
      <c r="C19" s="38" t="s">
        <v>169</v>
      </c>
      <c r="D19" s="38" t="s">
        <v>170</v>
      </c>
      <c r="E19" s="38" t="s">
        <v>110</v>
      </c>
      <c r="F19" s="39" t="s">
        <v>45</v>
      </c>
      <c r="G19" s="25" t="s">
        <v>171</v>
      </c>
      <c r="H19" s="26">
        <v>9</v>
      </c>
    </row>
    <row r="20" spans="2:8" ht="12.75">
      <c r="B20" s="18"/>
      <c r="C20" s="38" t="s">
        <v>66</v>
      </c>
      <c r="D20" s="38" t="s">
        <v>172</v>
      </c>
      <c r="E20" s="38" t="s">
        <v>110</v>
      </c>
      <c r="F20" s="39" t="s">
        <v>118</v>
      </c>
      <c r="G20" s="25" t="s">
        <v>173</v>
      </c>
      <c r="H20" s="26">
        <v>10</v>
      </c>
    </row>
    <row r="21" spans="2:8" ht="12.75">
      <c r="B21" s="18"/>
      <c r="C21" s="38" t="s">
        <v>174</v>
      </c>
      <c r="D21" s="38" t="s">
        <v>67</v>
      </c>
      <c r="E21" s="38" t="s">
        <v>123</v>
      </c>
      <c r="F21" s="39" t="s">
        <v>81</v>
      </c>
      <c r="G21" s="25" t="s">
        <v>175</v>
      </c>
      <c r="H21" s="26">
        <v>11</v>
      </c>
    </row>
    <row r="22" spans="2:8" ht="12.75">
      <c r="B22" s="18"/>
      <c r="C22" s="38" t="s">
        <v>72</v>
      </c>
      <c r="D22" s="38" t="s">
        <v>44</v>
      </c>
      <c r="E22" s="38" t="s">
        <v>110</v>
      </c>
      <c r="F22" s="39" t="s">
        <v>118</v>
      </c>
      <c r="G22" s="25" t="s">
        <v>176</v>
      </c>
      <c r="H22" s="26">
        <v>12</v>
      </c>
    </row>
    <row r="23" spans="2:8" ht="12.75">
      <c r="B23" s="18"/>
      <c r="C23" s="38" t="s">
        <v>66</v>
      </c>
      <c r="D23" s="38" t="s">
        <v>177</v>
      </c>
      <c r="E23" s="38" t="s">
        <v>123</v>
      </c>
      <c r="F23" s="39" t="s">
        <v>68</v>
      </c>
      <c r="G23" s="25" t="s">
        <v>178</v>
      </c>
      <c r="H23" s="26">
        <v>13</v>
      </c>
    </row>
    <row r="24" spans="2:8" ht="12.75">
      <c r="B24" s="18"/>
      <c r="C24" s="38" t="s">
        <v>179</v>
      </c>
      <c r="D24" s="38" t="s">
        <v>108</v>
      </c>
      <c r="E24" s="38" t="s">
        <v>123</v>
      </c>
      <c r="F24" s="39" t="s">
        <v>180</v>
      </c>
      <c r="G24" s="25" t="s">
        <v>181</v>
      </c>
      <c r="H24" s="26">
        <v>14</v>
      </c>
    </row>
    <row r="25" spans="2:8" ht="12.75">
      <c r="B25" s="18"/>
      <c r="C25" s="38" t="s">
        <v>182</v>
      </c>
      <c r="D25" s="38" t="s">
        <v>183</v>
      </c>
      <c r="E25" s="38" t="s">
        <v>123</v>
      </c>
      <c r="F25" s="39" t="s">
        <v>184</v>
      </c>
      <c r="G25" s="25" t="s">
        <v>185</v>
      </c>
      <c r="H25" s="26">
        <v>15</v>
      </c>
    </row>
    <row r="26" spans="2:8" ht="12.75">
      <c r="B26" s="18"/>
      <c r="C26" s="38" t="s">
        <v>186</v>
      </c>
      <c r="D26" s="38" t="s">
        <v>76</v>
      </c>
      <c r="E26" s="38" t="s">
        <v>123</v>
      </c>
      <c r="F26" s="39" t="s">
        <v>54</v>
      </c>
      <c r="G26" s="25" t="s">
        <v>187</v>
      </c>
      <c r="H26" s="26">
        <v>16</v>
      </c>
    </row>
    <row r="27" spans="2:8" ht="12.75">
      <c r="B27" s="18"/>
      <c r="C27" s="38" t="s">
        <v>188</v>
      </c>
      <c r="D27" s="38" t="s">
        <v>56</v>
      </c>
      <c r="E27" s="38" t="s">
        <v>110</v>
      </c>
      <c r="F27" s="39" t="s">
        <v>54</v>
      </c>
      <c r="G27" s="25" t="s">
        <v>189</v>
      </c>
      <c r="H27" s="26">
        <v>17</v>
      </c>
    </row>
    <row r="28" spans="2:8" ht="12.75">
      <c r="B28" s="18"/>
      <c r="C28" s="38" t="s">
        <v>190</v>
      </c>
      <c r="D28" s="38" t="s">
        <v>191</v>
      </c>
      <c r="E28" s="38" t="s">
        <v>123</v>
      </c>
      <c r="F28" s="39" t="s">
        <v>192</v>
      </c>
      <c r="G28" s="25" t="s">
        <v>193</v>
      </c>
      <c r="H28" s="26">
        <v>18</v>
      </c>
    </row>
    <row r="29" spans="2:8" ht="12.75">
      <c r="B29" s="18"/>
      <c r="C29" s="38" t="s">
        <v>194</v>
      </c>
      <c r="D29" s="38" t="s">
        <v>44</v>
      </c>
      <c r="E29" s="38" t="s">
        <v>123</v>
      </c>
      <c r="F29" s="39" t="s">
        <v>54</v>
      </c>
      <c r="G29" s="25" t="s">
        <v>195</v>
      </c>
      <c r="H29" s="26">
        <v>19</v>
      </c>
    </row>
    <row r="30" spans="2:8" ht="12.75">
      <c r="B30" s="18"/>
      <c r="C30" s="38" t="s">
        <v>196</v>
      </c>
      <c r="D30" s="38" t="s">
        <v>59</v>
      </c>
      <c r="E30" s="38" t="s">
        <v>123</v>
      </c>
      <c r="F30" s="39" t="s">
        <v>118</v>
      </c>
      <c r="G30" s="25" t="s">
        <v>197</v>
      </c>
      <c r="H30" s="26">
        <v>20</v>
      </c>
    </row>
    <row r="31" spans="2:8" ht="13.5" thickBot="1">
      <c r="B31" s="27"/>
      <c r="C31" s="40" t="s">
        <v>198</v>
      </c>
      <c r="D31" s="40" t="s">
        <v>199</v>
      </c>
      <c r="E31" s="40" t="s">
        <v>200</v>
      </c>
      <c r="F31" s="41" t="s">
        <v>54</v>
      </c>
      <c r="G31" s="30"/>
      <c r="H31" s="31">
        <v>21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B3:H22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D15" sqref="D15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Obsah!$D$12</f>
        <v>mini žákyně</v>
      </c>
      <c r="E6" s="11"/>
      <c r="G6" t="str">
        <f>Obsah!$G$12&amp;" - "&amp;Obsah!$I$12</f>
        <v>2001 - 2002</v>
      </c>
    </row>
    <row r="7" spans="3:5" ht="12.75" customHeight="1">
      <c r="C7" t="s">
        <v>35</v>
      </c>
      <c r="D7" s="11" t="str">
        <f>Obsah!$L$12</f>
        <v>300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36" t="s">
        <v>201</v>
      </c>
      <c r="D11" s="36" t="s">
        <v>202</v>
      </c>
      <c r="E11" s="36" t="s">
        <v>203</v>
      </c>
      <c r="F11" s="37" t="s">
        <v>81</v>
      </c>
      <c r="G11" s="21"/>
      <c r="H11" s="22">
        <v>1</v>
      </c>
    </row>
    <row r="12" spans="2:8" ht="12.75">
      <c r="B12" s="18"/>
      <c r="C12" s="36" t="s">
        <v>204</v>
      </c>
      <c r="D12" s="36" t="s">
        <v>205</v>
      </c>
      <c r="E12" s="36" t="s">
        <v>203</v>
      </c>
      <c r="F12" s="37" t="s">
        <v>81</v>
      </c>
      <c r="G12" s="21"/>
      <c r="H12" s="22">
        <v>2</v>
      </c>
    </row>
    <row r="13" spans="2:8" ht="12.75">
      <c r="B13" s="18"/>
      <c r="C13" s="36" t="s">
        <v>112</v>
      </c>
      <c r="D13" s="36" t="s">
        <v>80</v>
      </c>
      <c r="E13" s="36" t="s">
        <v>203</v>
      </c>
      <c r="F13" s="37" t="s">
        <v>81</v>
      </c>
      <c r="G13" s="21"/>
      <c r="H13" s="22">
        <v>3</v>
      </c>
    </row>
    <row r="14" spans="2:8" ht="12.75">
      <c r="B14" s="18"/>
      <c r="C14" s="38" t="s">
        <v>43</v>
      </c>
      <c r="D14" s="38" t="s">
        <v>206</v>
      </c>
      <c r="E14" s="38" t="s">
        <v>203</v>
      </c>
      <c r="F14" s="39" t="s">
        <v>45</v>
      </c>
      <c r="G14" s="25"/>
      <c r="H14" s="26">
        <v>4</v>
      </c>
    </row>
    <row r="15" spans="2:8" ht="12.75">
      <c r="B15" s="18"/>
      <c r="C15" s="38" t="s">
        <v>207</v>
      </c>
      <c r="D15" s="38" t="s">
        <v>208</v>
      </c>
      <c r="E15" s="38" t="s">
        <v>209</v>
      </c>
      <c r="F15" s="39" t="s">
        <v>210</v>
      </c>
      <c r="G15" s="25"/>
      <c r="H15" s="26">
        <v>5</v>
      </c>
    </row>
    <row r="16" spans="2:8" ht="12.75">
      <c r="B16" s="18"/>
      <c r="C16" s="38" t="s">
        <v>211</v>
      </c>
      <c r="D16" s="38" t="s">
        <v>212</v>
      </c>
      <c r="E16" s="38" t="s">
        <v>209</v>
      </c>
      <c r="F16" s="39" t="s">
        <v>111</v>
      </c>
      <c r="G16" s="25"/>
      <c r="H16" s="26">
        <v>6</v>
      </c>
    </row>
    <row r="17" spans="2:8" ht="12.75">
      <c r="B17" s="18"/>
      <c r="C17" s="38" t="s">
        <v>213</v>
      </c>
      <c r="D17" s="38" t="s">
        <v>205</v>
      </c>
      <c r="E17" s="38" t="s">
        <v>209</v>
      </c>
      <c r="F17" s="39" t="s">
        <v>45</v>
      </c>
      <c r="G17" s="25"/>
      <c r="H17" s="26">
        <v>7</v>
      </c>
    </row>
    <row r="18" spans="2:8" ht="12.75">
      <c r="B18" s="18"/>
      <c r="C18" s="43" t="s">
        <v>79</v>
      </c>
      <c r="D18" s="38" t="s">
        <v>95</v>
      </c>
      <c r="E18" s="38" t="s">
        <v>209</v>
      </c>
      <c r="F18" s="39" t="s">
        <v>81</v>
      </c>
      <c r="G18" s="25"/>
      <c r="H18" s="26">
        <v>8</v>
      </c>
    </row>
    <row r="19" spans="2:8" ht="12.75">
      <c r="B19" s="18"/>
      <c r="C19" s="44" t="s">
        <v>214</v>
      </c>
      <c r="D19" s="45" t="s">
        <v>215</v>
      </c>
      <c r="E19" s="38" t="s">
        <v>203</v>
      </c>
      <c r="F19" s="39" t="s">
        <v>216</v>
      </c>
      <c r="G19" s="25"/>
      <c r="H19" s="26">
        <v>9</v>
      </c>
    </row>
    <row r="20" spans="2:8" ht="12.75">
      <c r="B20" s="18"/>
      <c r="C20" s="46" t="s">
        <v>217</v>
      </c>
      <c r="D20" s="38" t="s">
        <v>102</v>
      </c>
      <c r="E20" s="38" t="s">
        <v>209</v>
      </c>
      <c r="F20" s="39" t="s">
        <v>54</v>
      </c>
      <c r="G20" s="25"/>
      <c r="H20" s="26">
        <v>10</v>
      </c>
    </row>
    <row r="21" spans="2:8" ht="12.75">
      <c r="B21" s="18"/>
      <c r="C21" s="38" t="s">
        <v>218</v>
      </c>
      <c r="D21" s="38" t="s">
        <v>219</v>
      </c>
      <c r="E21" s="38" t="s">
        <v>203</v>
      </c>
      <c r="F21" s="39" t="s">
        <v>220</v>
      </c>
      <c r="G21" s="25"/>
      <c r="H21" s="26">
        <v>11</v>
      </c>
    </row>
    <row r="22" spans="2:8" ht="13.5" thickBot="1">
      <c r="B22" s="27"/>
      <c r="C22" s="40" t="s">
        <v>101</v>
      </c>
      <c r="D22" s="40" t="s">
        <v>136</v>
      </c>
      <c r="E22" s="40" t="s">
        <v>209</v>
      </c>
      <c r="F22" s="41" t="s">
        <v>89</v>
      </c>
      <c r="G22" s="30"/>
      <c r="H22" s="31">
        <v>12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tabColor indexed="56"/>
  </sheetPr>
  <dimension ref="B3:H35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F23" sqref="F2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Obsah!$D$13</f>
        <v>mini žáci</v>
      </c>
      <c r="E6" s="11"/>
      <c r="G6" t="str">
        <f>Obsah!$G$12&amp;" - "&amp;Obsah!$I$12</f>
        <v>2001 - 2002</v>
      </c>
    </row>
    <row r="7" spans="3:5" ht="12.75" customHeight="1">
      <c r="C7" t="s">
        <v>35</v>
      </c>
      <c r="D7" s="11" t="str">
        <f>Obsah!$L$13</f>
        <v>300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12" t="s">
        <v>221</v>
      </c>
      <c r="D11" s="47" t="s">
        <v>98</v>
      </c>
      <c r="E11" s="36" t="s">
        <v>203</v>
      </c>
      <c r="F11" s="37" t="s">
        <v>180</v>
      </c>
      <c r="G11" s="21" t="s">
        <v>222</v>
      </c>
      <c r="H11" s="22">
        <v>1</v>
      </c>
    </row>
    <row r="12" spans="2:8" ht="12.75">
      <c r="B12" s="18"/>
      <c r="C12" s="48" t="s">
        <v>223</v>
      </c>
      <c r="D12" s="36" t="s">
        <v>224</v>
      </c>
      <c r="E12" s="36" t="s">
        <v>203</v>
      </c>
      <c r="F12" s="37" t="s">
        <v>225</v>
      </c>
      <c r="G12" s="21" t="s">
        <v>226</v>
      </c>
      <c r="H12" s="22">
        <v>2</v>
      </c>
    </row>
    <row r="13" spans="2:8" ht="12.75">
      <c r="B13" s="18"/>
      <c r="C13" s="36" t="s">
        <v>227</v>
      </c>
      <c r="D13" s="36" t="s">
        <v>67</v>
      </c>
      <c r="E13" s="36" t="s">
        <v>209</v>
      </c>
      <c r="F13" s="37" t="s">
        <v>45</v>
      </c>
      <c r="G13" s="21" t="s">
        <v>228</v>
      </c>
      <c r="H13" s="22">
        <v>3</v>
      </c>
    </row>
    <row r="14" spans="2:8" ht="12.75">
      <c r="B14" s="18"/>
      <c r="C14" s="38" t="s">
        <v>229</v>
      </c>
      <c r="D14" s="38" t="s">
        <v>230</v>
      </c>
      <c r="E14" s="38" t="s">
        <v>209</v>
      </c>
      <c r="F14" s="39" t="s">
        <v>118</v>
      </c>
      <c r="G14" s="25" t="s">
        <v>231</v>
      </c>
      <c r="H14" s="26">
        <v>4</v>
      </c>
    </row>
    <row r="15" spans="2:8" ht="12.75">
      <c r="B15" s="18"/>
      <c r="C15" s="38" t="s">
        <v>232</v>
      </c>
      <c r="D15" s="38" t="s">
        <v>108</v>
      </c>
      <c r="E15" s="38" t="s">
        <v>209</v>
      </c>
      <c r="F15" s="39" t="s">
        <v>233</v>
      </c>
      <c r="G15" s="25" t="s">
        <v>234</v>
      </c>
      <c r="H15" s="26">
        <v>5</v>
      </c>
    </row>
    <row r="16" spans="2:8" ht="12.75">
      <c r="B16" s="18"/>
      <c r="C16" s="38" t="s">
        <v>235</v>
      </c>
      <c r="D16" s="38" t="s">
        <v>236</v>
      </c>
      <c r="E16" s="38" t="s">
        <v>209</v>
      </c>
      <c r="F16" s="39" t="s">
        <v>45</v>
      </c>
      <c r="G16" s="25" t="s">
        <v>237</v>
      </c>
      <c r="H16" s="26">
        <v>6</v>
      </c>
    </row>
    <row r="17" spans="2:8" ht="12.75">
      <c r="B17" s="18"/>
      <c r="C17" s="38" t="s">
        <v>238</v>
      </c>
      <c r="D17" s="38" t="s">
        <v>88</v>
      </c>
      <c r="E17" s="38" t="s">
        <v>209</v>
      </c>
      <c r="F17" s="39" t="s">
        <v>48</v>
      </c>
      <c r="G17" s="25" t="s">
        <v>239</v>
      </c>
      <c r="H17" s="26">
        <v>7</v>
      </c>
    </row>
    <row r="18" spans="2:8" ht="12.75">
      <c r="B18" s="18"/>
      <c r="C18" s="38" t="s">
        <v>240</v>
      </c>
      <c r="D18" s="38" t="s">
        <v>98</v>
      </c>
      <c r="E18" s="38" t="s">
        <v>209</v>
      </c>
      <c r="F18" s="39" t="s">
        <v>116</v>
      </c>
      <c r="G18" s="25" t="s">
        <v>241</v>
      </c>
      <c r="H18" s="26">
        <v>8</v>
      </c>
    </row>
    <row r="19" spans="2:8" ht="12.75">
      <c r="B19" s="18"/>
      <c r="C19" s="38" t="s">
        <v>242</v>
      </c>
      <c r="D19" s="38" t="s">
        <v>170</v>
      </c>
      <c r="E19" s="38" t="s">
        <v>209</v>
      </c>
      <c r="F19" s="39" t="s">
        <v>81</v>
      </c>
      <c r="G19" s="25" t="s">
        <v>243</v>
      </c>
      <c r="H19" s="26">
        <v>9</v>
      </c>
    </row>
    <row r="20" spans="2:8" ht="12.75">
      <c r="B20" s="18"/>
      <c r="C20" s="38" t="s">
        <v>244</v>
      </c>
      <c r="D20" s="38" t="s">
        <v>245</v>
      </c>
      <c r="E20" s="38" t="s">
        <v>203</v>
      </c>
      <c r="F20" s="39" t="s">
        <v>51</v>
      </c>
      <c r="G20" s="25" t="s">
        <v>246</v>
      </c>
      <c r="H20" s="26">
        <v>10</v>
      </c>
    </row>
    <row r="21" spans="2:8" ht="12.75">
      <c r="B21" s="18"/>
      <c r="C21" s="38" t="s">
        <v>247</v>
      </c>
      <c r="D21" s="38" t="s">
        <v>158</v>
      </c>
      <c r="E21" s="38" t="s">
        <v>203</v>
      </c>
      <c r="F21" s="39" t="s">
        <v>248</v>
      </c>
      <c r="G21" s="25" t="s">
        <v>249</v>
      </c>
      <c r="H21" s="26">
        <v>11</v>
      </c>
    </row>
    <row r="22" spans="2:8" ht="12.75">
      <c r="B22" s="18"/>
      <c r="C22" s="38" t="s">
        <v>250</v>
      </c>
      <c r="D22" s="38" t="s">
        <v>251</v>
      </c>
      <c r="E22" s="38" t="s">
        <v>209</v>
      </c>
      <c r="F22" s="39" t="s">
        <v>111</v>
      </c>
      <c r="G22" s="25" t="s">
        <v>252</v>
      </c>
      <c r="H22" s="26">
        <v>12</v>
      </c>
    </row>
    <row r="23" spans="2:8" ht="12.75">
      <c r="B23" s="18"/>
      <c r="C23" s="38" t="s">
        <v>253</v>
      </c>
      <c r="D23" s="38" t="s">
        <v>67</v>
      </c>
      <c r="E23" s="38" t="s">
        <v>203</v>
      </c>
      <c r="F23" s="39" t="s">
        <v>254</v>
      </c>
      <c r="G23" s="25" t="s">
        <v>255</v>
      </c>
      <c r="H23" s="26">
        <v>13</v>
      </c>
    </row>
    <row r="24" spans="2:8" ht="12.75">
      <c r="B24" s="18"/>
      <c r="C24" s="38" t="s">
        <v>188</v>
      </c>
      <c r="D24" s="38" t="s">
        <v>256</v>
      </c>
      <c r="E24" s="38" t="s">
        <v>203</v>
      </c>
      <c r="F24" s="39" t="s">
        <v>225</v>
      </c>
      <c r="G24" s="25" t="s">
        <v>257</v>
      </c>
      <c r="H24" s="26">
        <v>14</v>
      </c>
    </row>
    <row r="25" spans="2:8" ht="12.75">
      <c r="B25" s="49"/>
      <c r="C25" s="50" t="s">
        <v>223</v>
      </c>
      <c r="D25" s="50" t="s">
        <v>258</v>
      </c>
      <c r="E25" s="50" t="s">
        <v>209</v>
      </c>
      <c r="F25" s="51" t="s">
        <v>54</v>
      </c>
      <c r="G25" s="52" t="s">
        <v>259</v>
      </c>
      <c r="H25" s="26">
        <v>15</v>
      </c>
    </row>
    <row r="26" spans="2:8" ht="12.75">
      <c r="B26" s="53"/>
      <c r="C26" s="54" t="s">
        <v>260</v>
      </c>
      <c r="D26" s="54" t="s">
        <v>261</v>
      </c>
      <c r="E26" s="54" t="s">
        <v>203</v>
      </c>
      <c r="F26" s="55" t="s">
        <v>225</v>
      </c>
      <c r="G26" s="56" t="s">
        <v>262</v>
      </c>
      <c r="H26" s="26">
        <v>16</v>
      </c>
    </row>
    <row r="27" spans="2:8" ht="12.75">
      <c r="B27" s="53"/>
      <c r="C27" s="54" t="s">
        <v>263</v>
      </c>
      <c r="D27" s="54" t="s">
        <v>264</v>
      </c>
      <c r="E27" s="54" t="s">
        <v>203</v>
      </c>
      <c r="F27" s="55" t="s">
        <v>265</v>
      </c>
      <c r="G27" s="56" t="s">
        <v>266</v>
      </c>
      <c r="H27" s="26">
        <v>17</v>
      </c>
    </row>
    <row r="28" spans="2:8" ht="12.75">
      <c r="B28" s="53"/>
      <c r="C28" s="54" t="s">
        <v>267</v>
      </c>
      <c r="D28" s="54" t="s">
        <v>224</v>
      </c>
      <c r="E28" s="54" t="s">
        <v>209</v>
      </c>
      <c r="F28" s="55" t="s">
        <v>225</v>
      </c>
      <c r="G28" s="56" t="s">
        <v>268</v>
      </c>
      <c r="H28" s="26">
        <v>18</v>
      </c>
    </row>
    <row r="29" spans="2:8" ht="12.75">
      <c r="B29" s="53"/>
      <c r="C29" s="54" t="s">
        <v>269</v>
      </c>
      <c r="D29" s="54" t="s">
        <v>270</v>
      </c>
      <c r="E29" s="54" t="s">
        <v>209</v>
      </c>
      <c r="F29" s="55" t="s">
        <v>60</v>
      </c>
      <c r="G29" s="56" t="s">
        <v>271</v>
      </c>
      <c r="H29" s="26">
        <v>19</v>
      </c>
    </row>
    <row r="30" spans="2:8" ht="12.75">
      <c r="B30" s="53"/>
      <c r="C30" s="54" t="s">
        <v>272</v>
      </c>
      <c r="D30" s="54" t="s">
        <v>273</v>
      </c>
      <c r="E30" s="54" t="s">
        <v>209</v>
      </c>
      <c r="F30" s="55" t="s">
        <v>225</v>
      </c>
      <c r="G30" s="56" t="s">
        <v>274</v>
      </c>
      <c r="H30" s="26">
        <v>20</v>
      </c>
    </row>
    <row r="31" spans="2:8" ht="12.75">
      <c r="B31" s="53"/>
      <c r="C31" s="54" t="s">
        <v>275</v>
      </c>
      <c r="D31" s="54" t="s">
        <v>245</v>
      </c>
      <c r="E31" s="46" t="s">
        <v>209</v>
      </c>
      <c r="F31" s="55" t="s">
        <v>276</v>
      </c>
      <c r="G31" s="56" t="s">
        <v>277</v>
      </c>
      <c r="H31" s="26">
        <v>21</v>
      </c>
    </row>
    <row r="32" spans="2:8" ht="12.75">
      <c r="B32" s="53"/>
      <c r="C32" s="54" t="s">
        <v>244</v>
      </c>
      <c r="D32" s="54" t="s">
        <v>98</v>
      </c>
      <c r="E32" s="50" t="s">
        <v>209</v>
      </c>
      <c r="F32" s="55" t="s">
        <v>210</v>
      </c>
      <c r="G32" s="56" t="s">
        <v>278</v>
      </c>
      <c r="H32" s="26">
        <v>22</v>
      </c>
    </row>
    <row r="33" spans="2:8" ht="12.75">
      <c r="B33" s="53"/>
      <c r="C33" s="54" t="s">
        <v>279</v>
      </c>
      <c r="D33" s="54" t="s">
        <v>76</v>
      </c>
      <c r="E33" s="54" t="s">
        <v>203</v>
      </c>
      <c r="F33" s="55" t="s">
        <v>225</v>
      </c>
      <c r="G33" s="56" t="s">
        <v>280</v>
      </c>
      <c r="H33" s="26">
        <v>23</v>
      </c>
    </row>
    <row r="34" spans="2:8" ht="12.75">
      <c r="B34" s="53"/>
      <c r="C34" s="54" t="s">
        <v>281</v>
      </c>
      <c r="D34" s="54" t="s">
        <v>282</v>
      </c>
      <c r="E34" s="54" t="s">
        <v>209</v>
      </c>
      <c r="F34" s="55" t="s">
        <v>54</v>
      </c>
      <c r="G34" s="56" t="s">
        <v>283</v>
      </c>
      <c r="H34" s="26">
        <v>24</v>
      </c>
    </row>
    <row r="35" spans="2:8" ht="13.5" thickBot="1">
      <c r="B35" s="57"/>
      <c r="C35" s="58" t="s">
        <v>229</v>
      </c>
      <c r="D35" s="58" t="s">
        <v>152</v>
      </c>
      <c r="E35" s="58" t="s">
        <v>209</v>
      </c>
      <c r="F35" s="59" t="s">
        <v>284</v>
      </c>
      <c r="G35" s="60" t="s">
        <v>285</v>
      </c>
      <c r="H35" s="31">
        <v>25</v>
      </c>
    </row>
  </sheetData>
  <hyperlinks>
    <hyperlink ref="C6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>
    <tabColor indexed="10"/>
  </sheetPr>
  <dimension ref="B3:H39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C11" sqref="C11:H28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Obsah!$D$14</f>
        <v>nejmladší žákyně</v>
      </c>
      <c r="E6" s="11"/>
      <c r="G6" t="str">
        <f>Obsah!$G$14&amp;" - "&amp;Obsah!$I$14</f>
        <v>1998 - 2000</v>
      </c>
    </row>
    <row r="7" spans="3:5" ht="12.75" customHeight="1">
      <c r="C7" t="s">
        <v>35</v>
      </c>
      <c r="D7" s="11" t="str">
        <f>Obsah!$L$14</f>
        <v>600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61"/>
      <c r="C11" s="48" t="s">
        <v>286</v>
      </c>
      <c r="D11" s="48" t="s">
        <v>287</v>
      </c>
      <c r="E11" s="48" t="s">
        <v>288</v>
      </c>
      <c r="F11" s="62" t="s">
        <v>111</v>
      </c>
      <c r="G11" s="21" t="s">
        <v>289</v>
      </c>
      <c r="H11" s="22">
        <v>1</v>
      </c>
    </row>
    <row r="12" spans="2:8" ht="12.75">
      <c r="B12" s="18"/>
      <c r="C12" s="36" t="s">
        <v>290</v>
      </c>
      <c r="D12" s="36" t="s">
        <v>291</v>
      </c>
      <c r="E12" s="36" t="s">
        <v>292</v>
      </c>
      <c r="F12" s="37" t="s">
        <v>111</v>
      </c>
      <c r="G12" s="21" t="s">
        <v>293</v>
      </c>
      <c r="H12" s="22">
        <v>2</v>
      </c>
    </row>
    <row r="13" spans="2:8" ht="12.75">
      <c r="B13" s="18"/>
      <c r="C13" s="36" t="s">
        <v>294</v>
      </c>
      <c r="D13" s="36" t="s">
        <v>295</v>
      </c>
      <c r="E13" s="36" t="s">
        <v>288</v>
      </c>
      <c r="F13" s="37" t="s">
        <v>111</v>
      </c>
      <c r="G13" s="21" t="s">
        <v>296</v>
      </c>
      <c r="H13" s="22">
        <v>3</v>
      </c>
    </row>
    <row r="14" spans="2:8" ht="12.75">
      <c r="B14" s="18"/>
      <c r="C14" s="38" t="s">
        <v>297</v>
      </c>
      <c r="D14" s="38" t="s">
        <v>298</v>
      </c>
      <c r="E14" s="38" t="s">
        <v>292</v>
      </c>
      <c r="F14" s="39" t="s">
        <v>118</v>
      </c>
      <c r="G14" s="25" t="s">
        <v>299</v>
      </c>
      <c r="H14" s="26">
        <v>4</v>
      </c>
    </row>
    <row r="15" spans="2:8" ht="12.75">
      <c r="B15" s="18"/>
      <c r="C15" s="38" t="s">
        <v>300</v>
      </c>
      <c r="D15" s="38" t="s">
        <v>301</v>
      </c>
      <c r="E15" s="38" t="s">
        <v>292</v>
      </c>
      <c r="F15" s="39" t="s">
        <v>111</v>
      </c>
      <c r="G15" s="25" t="s">
        <v>302</v>
      </c>
      <c r="H15" s="26">
        <v>5</v>
      </c>
    </row>
    <row r="16" spans="2:8" ht="12.75">
      <c r="B16" s="18"/>
      <c r="C16" s="38" t="s">
        <v>303</v>
      </c>
      <c r="D16" s="38" t="s">
        <v>113</v>
      </c>
      <c r="E16" s="38" t="s">
        <v>288</v>
      </c>
      <c r="F16" s="39" t="s">
        <v>304</v>
      </c>
      <c r="G16" s="25" t="s">
        <v>305</v>
      </c>
      <c r="H16" s="26">
        <v>6</v>
      </c>
    </row>
    <row r="17" spans="2:8" ht="12.75">
      <c r="B17" s="18"/>
      <c r="C17" s="38" t="s">
        <v>306</v>
      </c>
      <c r="D17" s="38" t="s">
        <v>215</v>
      </c>
      <c r="E17" s="38" t="s">
        <v>288</v>
      </c>
      <c r="F17" s="39" t="s">
        <v>307</v>
      </c>
      <c r="G17" s="25" t="s">
        <v>308</v>
      </c>
      <c r="H17" s="26">
        <v>7</v>
      </c>
    </row>
    <row r="18" spans="2:8" ht="12.75">
      <c r="B18" s="18"/>
      <c r="C18" s="38" t="s">
        <v>211</v>
      </c>
      <c r="D18" s="38" t="s">
        <v>309</v>
      </c>
      <c r="E18" s="38" t="s">
        <v>292</v>
      </c>
      <c r="F18" s="39" t="s">
        <v>111</v>
      </c>
      <c r="G18" s="25" t="s">
        <v>310</v>
      </c>
      <c r="H18" s="26">
        <v>8</v>
      </c>
    </row>
    <row r="19" spans="2:8" ht="12.75">
      <c r="B19" s="18"/>
      <c r="C19" s="38" t="s">
        <v>311</v>
      </c>
      <c r="D19" s="38" t="s">
        <v>199</v>
      </c>
      <c r="E19" s="38" t="s">
        <v>292</v>
      </c>
      <c r="F19" s="39" t="s">
        <v>225</v>
      </c>
      <c r="G19" s="25" t="s">
        <v>312</v>
      </c>
      <c r="H19" s="26">
        <v>9</v>
      </c>
    </row>
    <row r="20" spans="2:8" ht="12.75">
      <c r="B20" s="18"/>
      <c r="C20" s="38" t="s">
        <v>313</v>
      </c>
      <c r="D20" s="38" t="s">
        <v>314</v>
      </c>
      <c r="E20" s="38" t="s">
        <v>315</v>
      </c>
      <c r="F20" s="39" t="s">
        <v>180</v>
      </c>
      <c r="G20" s="25" t="s">
        <v>316</v>
      </c>
      <c r="H20" s="26">
        <v>10</v>
      </c>
    </row>
    <row r="21" spans="2:8" ht="12.75">
      <c r="B21" s="18"/>
      <c r="C21" s="38" t="s">
        <v>317</v>
      </c>
      <c r="D21" s="38" t="s">
        <v>102</v>
      </c>
      <c r="E21" s="38" t="s">
        <v>288</v>
      </c>
      <c r="F21" s="39" t="s">
        <v>318</v>
      </c>
      <c r="G21" s="25" t="s">
        <v>319</v>
      </c>
      <c r="H21" s="26">
        <v>11</v>
      </c>
    </row>
    <row r="22" spans="2:8" ht="12.75">
      <c r="B22" s="18"/>
      <c r="C22" s="38" t="s">
        <v>320</v>
      </c>
      <c r="D22" s="38" t="s">
        <v>321</v>
      </c>
      <c r="E22" s="38" t="s">
        <v>288</v>
      </c>
      <c r="F22" s="39" t="s">
        <v>51</v>
      </c>
      <c r="G22" s="25" t="s">
        <v>322</v>
      </c>
      <c r="H22" s="26">
        <v>12</v>
      </c>
    </row>
    <row r="23" spans="2:8" ht="12.75">
      <c r="B23" s="18"/>
      <c r="C23" s="38" t="s">
        <v>218</v>
      </c>
      <c r="D23" s="38" t="s">
        <v>309</v>
      </c>
      <c r="E23" s="38" t="s">
        <v>288</v>
      </c>
      <c r="F23" s="39" t="s">
        <v>307</v>
      </c>
      <c r="G23" s="25" t="s">
        <v>323</v>
      </c>
      <c r="H23" s="26">
        <v>13</v>
      </c>
    </row>
    <row r="24" spans="2:8" ht="12.75">
      <c r="B24" s="18"/>
      <c r="C24" s="38" t="s">
        <v>324</v>
      </c>
      <c r="D24" s="38" t="s">
        <v>325</v>
      </c>
      <c r="E24" s="38" t="s">
        <v>315</v>
      </c>
      <c r="F24" s="39" t="s">
        <v>326</v>
      </c>
      <c r="G24" s="25" t="s">
        <v>327</v>
      </c>
      <c r="H24" s="26">
        <v>14</v>
      </c>
    </row>
    <row r="25" spans="2:8" ht="12.75">
      <c r="B25" s="18"/>
      <c r="C25" s="38" t="s">
        <v>328</v>
      </c>
      <c r="D25" s="38" t="s">
        <v>329</v>
      </c>
      <c r="E25" s="38" t="s">
        <v>288</v>
      </c>
      <c r="F25" s="39" t="s">
        <v>225</v>
      </c>
      <c r="G25" s="25" t="s">
        <v>330</v>
      </c>
      <c r="H25" s="26">
        <v>15</v>
      </c>
    </row>
    <row r="26" spans="2:8" ht="12.75">
      <c r="B26" s="18"/>
      <c r="C26" s="38" t="s">
        <v>331</v>
      </c>
      <c r="D26" s="38" t="s">
        <v>291</v>
      </c>
      <c r="E26" s="38" t="s">
        <v>288</v>
      </c>
      <c r="F26" s="39" t="s">
        <v>60</v>
      </c>
      <c r="G26" s="25" t="s">
        <v>332</v>
      </c>
      <c r="H26" s="26">
        <v>16</v>
      </c>
    </row>
    <row r="27" spans="2:8" ht="12.75">
      <c r="B27" s="18"/>
      <c r="C27" s="38" t="s">
        <v>333</v>
      </c>
      <c r="D27" s="38" t="s">
        <v>334</v>
      </c>
      <c r="E27" s="38" t="s">
        <v>288</v>
      </c>
      <c r="F27" s="39" t="s">
        <v>225</v>
      </c>
      <c r="G27" s="25" t="s">
        <v>335</v>
      </c>
      <c r="H27" s="26">
        <v>17</v>
      </c>
    </row>
    <row r="28" spans="2:8" ht="13.5" thickBot="1">
      <c r="B28" s="27"/>
      <c r="C28" s="40" t="s">
        <v>132</v>
      </c>
      <c r="D28" s="40" t="s">
        <v>105</v>
      </c>
      <c r="E28" s="40" t="s">
        <v>288</v>
      </c>
      <c r="F28" s="41" t="s">
        <v>225</v>
      </c>
      <c r="G28" s="30" t="s">
        <v>336</v>
      </c>
      <c r="H28" s="31">
        <v>18</v>
      </c>
    </row>
    <row r="29" spans="2:8" ht="12.75">
      <c r="B29" s="32"/>
      <c r="C29" s="32"/>
      <c r="D29" s="32"/>
      <c r="E29" s="32"/>
      <c r="F29" s="32"/>
      <c r="G29" s="32"/>
      <c r="H29" s="32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12.75">
      <c r="B31" s="32"/>
      <c r="C31" s="32"/>
      <c r="D31" s="32"/>
      <c r="E31" s="32"/>
      <c r="F31" s="32"/>
      <c r="G31" s="32"/>
      <c r="H31" s="32"/>
    </row>
    <row r="32" spans="2:8" ht="12.75">
      <c r="B32" s="32"/>
      <c r="C32" s="32"/>
      <c r="D32" s="32"/>
      <c r="E32" s="32"/>
      <c r="F32" s="32"/>
      <c r="G32" s="32"/>
      <c r="H32" s="32"/>
    </row>
    <row r="33" spans="2:8" ht="12.75">
      <c r="B33" s="32"/>
      <c r="C33" s="32"/>
      <c r="D33" s="32"/>
      <c r="E33" s="32"/>
      <c r="F33" s="32"/>
      <c r="G33" s="32"/>
      <c r="H33" s="32"/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2:8" ht="12.75">
      <c r="B36" s="32"/>
      <c r="C36" s="32"/>
      <c r="D36" s="32"/>
      <c r="E36" s="32"/>
      <c r="F36" s="32"/>
      <c r="G36" s="32"/>
      <c r="H36" s="32"/>
    </row>
    <row r="37" spans="2:8" ht="12.75">
      <c r="B37" s="32"/>
      <c r="C37" s="32"/>
      <c r="D37" s="32"/>
      <c r="E37" s="32"/>
      <c r="F37" s="32"/>
      <c r="G37" s="32"/>
      <c r="H37" s="32"/>
    </row>
    <row r="38" spans="2:8" ht="12.75">
      <c r="B38" s="32"/>
      <c r="C38" s="32"/>
      <c r="D38" s="32"/>
      <c r="E38" s="32"/>
      <c r="F38" s="32"/>
      <c r="G38" s="32"/>
      <c r="H38" s="32"/>
    </row>
    <row r="39" spans="2:8" ht="12.75">
      <c r="B39" s="32"/>
      <c r="C39" s="32"/>
      <c r="D39" s="32"/>
      <c r="E39" s="32"/>
      <c r="F39" s="32"/>
      <c r="G39" s="32"/>
      <c r="H39" s="32"/>
    </row>
  </sheetData>
  <hyperlinks>
    <hyperlink ref="C6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>
    <tabColor indexed="56"/>
  </sheetPr>
  <dimension ref="B3:H20"/>
  <sheetViews>
    <sheetView showGridLines="0" showRowColHeaders="0" showZeros="0" showOutlineSymbols="0" workbookViewId="0" topLeftCell="A1">
      <pane ySplit="10" topLeftCell="BM11" activePane="bottomLeft" state="frozen"/>
      <selection pane="topLeft" activeCell="D46" sqref="D46"/>
      <selection pane="bottomLeft" activeCell="A11" sqref="A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3" spans="3:6" ht="25.5">
      <c r="C3" s="2" t="s">
        <v>0</v>
      </c>
      <c r="D3" s="2"/>
      <c r="E3" s="2"/>
      <c r="F3" s="2"/>
    </row>
    <row r="4" spans="3:5" ht="17.25" customHeight="1">
      <c r="C4" s="2"/>
      <c r="D4" s="3" t="str">
        <f>Obsah!$E$5</f>
        <v>    32.  ročník</v>
      </c>
      <c r="E4" s="3"/>
    </row>
    <row r="5" ht="12.75" customHeight="1">
      <c r="C5" s="2"/>
    </row>
    <row r="6" spans="3:7" ht="12.75" customHeight="1">
      <c r="C6" s="5" t="s">
        <v>34</v>
      </c>
      <c r="D6" s="11" t="str">
        <f>Obsah!$D$15</f>
        <v>nejmladší žáci</v>
      </c>
      <c r="E6" s="11"/>
      <c r="G6" t="str">
        <f>Obsah!$G$14&amp;" - "&amp;Obsah!$I$14</f>
        <v>1998 - 2000</v>
      </c>
    </row>
    <row r="7" spans="3:5" ht="12.75" customHeight="1">
      <c r="C7" t="s">
        <v>35</v>
      </c>
      <c r="D7" s="11" t="str">
        <f>Obsah!$L$15</f>
        <v>600 m</v>
      </c>
      <c r="E7" s="11"/>
    </row>
    <row r="8" ht="12.75" customHeight="1">
      <c r="C8" s="2"/>
    </row>
    <row r="9" ht="12.75" customHeight="1" thickBot="1"/>
    <row r="10" spans="2:8" ht="24.75" customHeight="1" thickBot="1"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7" t="s">
        <v>42</v>
      </c>
    </row>
    <row r="11" spans="2:8" ht="12.75">
      <c r="B11" s="18"/>
      <c r="C11" s="63" t="s">
        <v>232</v>
      </c>
      <c r="D11" s="63" t="s">
        <v>337</v>
      </c>
      <c r="E11" s="64">
        <v>1998</v>
      </c>
      <c r="F11" s="65" t="s">
        <v>225</v>
      </c>
      <c r="G11" s="21" t="s">
        <v>338</v>
      </c>
      <c r="H11" s="66">
        <v>1</v>
      </c>
    </row>
    <row r="12" spans="2:8" ht="12.75">
      <c r="B12" s="18"/>
      <c r="C12" s="63" t="s">
        <v>339</v>
      </c>
      <c r="D12" s="63" t="s">
        <v>108</v>
      </c>
      <c r="E12" s="64">
        <v>1998</v>
      </c>
      <c r="F12" s="65" t="s">
        <v>111</v>
      </c>
      <c r="G12" s="21" t="s">
        <v>340</v>
      </c>
      <c r="H12" s="66">
        <v>2</v>
      </c>
    </row>
    <row r="13" spans="2:8" ht="12.75">
      <c r="B13" s="18"/>
      <c r="C13" s="36" t="s">
        <v>229</v>
      </c>
      <c r="D13" s="36" t="s">
        <v>98</v>
      </c>
      <c r="E13" s="36" t="s">
        <v>292</v>
      </c>
      <c r="F13" s="37" t="s">
        <v>111</v>
      </c>
      <c r="G13" s="21" t="s">
        <v>293</v>
      </c>
      <c r="H13" s="66">
        <v>3</v>
      </c>
    </row>
    <row r="14" spans="2:8" ht="12.75">
      <c r="B14" s="18"/>
      <c r="C14" s="43" t="s">
        <v>341</v>
      </c>
      <c r="D14" s="43" t="s">
        <v>155</v>
      </c>
      <c r="E14" s="67">
        <v>1998</v>
      </c>
      <c r="F14" s="69" t="s">
        <v>342</v>
      </c>
      <c r="G14" s="25" t="s">
        <v>343</v>
      </c>
      <c r="H14" s="70">
        <v>4</v>
      </c>
    </row>
    <row r="15" spans="2:8" ht="12.75">
      <c r="B15" s="18"/>
      <c r="C15" s="38" t="s">
        <v>151</v>
      </c>
      <c r="D15" s="38" t="s">
        <v>344</v>
      </c>
      <c r="E15" s="38" t="s">
        <v>292</v>
      </c>
      <c r="F15" s="69" t="s">
        <v>225</v>
      </c>
      <c r="G15" s="25" t="s">
        <v>345</v>
      </c>
      <c r="H15" s="70">
        <v>5</v>
      </c>
    </row>
    <row r="16" spans="2:8" ht="12.75">
      <c r="B16" s="18"/>
      <c r="C16" s="44" t="s">
        <v>346</v>
      </c>
      <c r="D16" s="45" t="s">
        <v>98</v>
      </c>
      <c r="E16" s="38" t="s">
        <v>315</v>
      </c>
      <c r="F16" s="69" t="s">
        <v>111</v>
      </c>
      <c r="G16" s="25" t="s">
        <v>347</v>
      </c>
      <c r="H16" s="70">
        <v>6</v>
      </c>
    </row>
    <row r="17" spans="2:8" ht="12.75">
      <c r="B17" s="18"/>
      <c r="C17" s="46" t="s">
        <v>348</v>
      </c>
      <c r="D17" s="43" t="s">
        <v>56</v>
      </c>
      <c r="E17" s="67">
        <v>1999</v>
      </c>
      <c r="F17" s="71" t="s">
        <v>192</v>
      </c>
      <c r="G17" s="25" t="s">
        <v>349</v>
      </c>
      <c r="H17" s="70">
        <v>7</v>
      </c>
    </row>
    <row r="18" spans="2:8" ht="13.5" thickBot="1">
      <c r="B18" s="27"/>
      <c r="C18" s="40" t="s">
        <v>221</v>
      </c>
      <c r="D18" s="40" t="s">
        <v>236</v>
      </c>
      <c r="E18" s="40" t="s">
        <v>292</v>
      </c>
      <c r="F18" s="72" t="s">
        <v>180</v>
      </c>
      <c r="G18" s="30" t="s">
        <v>350</v>
      </c>
      <c r="H18" s="73">
        <v>8</v>
      </c>
    </row>
    <row r="19" ht="12.75">
      <c r="G19" s="74"/>
    </row>
    <row r="20" ht="12.75">
      <c r="G20" s="74"/>
    </row>
  </sheetData>
  <hyperlinks>
    <hyperlink ref="C6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PeS</cp:lastModifiedBy>
  <cp:lastPrinted>2009-04-25T10:24:11Z</cp:lastPrinted>
  <dcterms:created xsi:type="dcterms:W3CDTF">1999-04-10T16:14:15Z</dcterms:created>
  <dcterms:modified xsi:type="dcterms:W3CDTF">2009-04-25T21:08:36Z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