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95" tabRatio="822" activeTab="0"/>
  </bookViews>
  <sheets>
    <sheet name="Vysledky 2009" sheetId="1" r:id="rId1"/>
    <sheet name="Startovní listina" sheetId="2" r:id="rId2"/>
    <sheet name="TR" sheetId="3" r:id="rId3"/>
    <sheet name="Lidový běh" sheetId="4" r:id="rId4"/>
    <sheet name="Mládež" sheetId="5" r:id="rId5"/>
  </sheets>
  <definedNames>
    <definedName name="HTML_CodePage" hidden="1">1250</definedName>
    <definedName name="HTML_Control" hidden="1">{"'Startovn? listina'!$A$1:$K$30"}</definedName>
    <definedName name="HTML_Description" hidden="1">""</definedName>
    <definedName name="HTML_Email" hidden="1">"ttiimm@centrum.cz"</definedName>
    <definedName name="HTML_Header" hidden="1">"Startovní listina"</definedName>
    <definedName name="HTML_LastUpdate" hidden="1">"10.3.2004"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"D:\stranky_pro_internet\pececka_desitka\NEW-Pecky\startovnilistina2004.html"</definedName>
    <definedName name="HTML_Title" hidden="1">"Pecky2004-pokus001"</definedName>
    <definedName name="jmeno">'Mládež'!$C$7</definedName>
    <definedName name="Kouba">'Mládež'!$C$8</definedName>
    <definedName name="_xlnm.Print_Titles" localSheetId="1">'Startovní listina'!$1:$2</definedName>
    <definedName name="_xlnm.Print_Titles" localSheetId="0">'Vysledky 2009'!$1:$3</definedName>
  </definedNames>
  <calcPr fullCalcOnLoad="1"/>
</workbook>
</file>

<file path=xl/sharedStrings.xml><?xml version="1.0" encoding="utf-8"?>
<sst xmlns="http://schemas.openxmlformats.org/spreadsheetml/2006/main" count="530" uniqueCount="266">
  <si>
    <t>kategorie</t>
  </si>
  <si>
    <t>st. č.</t>
  </si>
  <si>
    <t>jméno</t>
  </si>
  <si>
    <t>r.nar.</t>
  </si>
  <si>
    <t>oddíl, bydliště</t>
  </si>
  <si>
    <t>čas</t>
  </si>
  <si>
    <t>A</t>
  </si>
  <si>
    <t>B</t>
  </si>
  <si>
    <t>C</t>
  </si>
  <si>
    <t>D</t>
  </si>
  <si>
    <t>E</t>
  </si>
  <si>
    <t>OP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</si>
  <si>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</si>
  <si>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</si>
  <si>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</si>
  <si>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</si>
  <si>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</si>
  <si>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</si>
  <si>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</si>
  <si>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</si>
  <si>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</si>
  <si>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</si>
  <si>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</si>
  <si>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</si>
  <si>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</si>
  <si>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</si>
  <si>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</si>
  <si>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</si>
  <si>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</si>
  <si>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</si>
  <si>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</si>
  <si>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</si>
  <si>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</si>
  <si>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</si>
  <si>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</si>
  <si>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</si>
  <si>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</si>
  <si>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</si>
  <si>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</si>
  <si>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</si>
  <si>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</si>
  <si>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</si>
  <si>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</si>
  <si>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</si>
  <si>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</si>
  <si>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</si>
  <si>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</si>
  <si>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</si>
  <si>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</si>
  <si>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</si>
  <si>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</si>
  <si>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</si>
  <si>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</si>
  <si>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</si>
  <si>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</si>
  <si>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</si>
  <si>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</si>
  <si>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</si>
  <si>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poř.</t>
  </si>
  <si>
    <t>e.č.b.</t>
  </si>
  <si>
    <t>oddíl  (bydliště)</t>
  </si>
  <si>
    <t>Kategorie:</t>
  </si>
  <si>
    <r>
      <t>A</t>
    </r>
    <r>
      <rPr>
        <sz val="10"/>
        <rFont val="Arial CE"/>
        <family val="0"/>
      </rPr>
      <t xml:space="preserve"> - muži do 39 let</t>
    </r>
  </si>
  <si>
    <r>
      <t>B</t>
    </r>
    <r>
      <rPr>
        <sz val="10"/>
        <rFont val="Arial CE"/>
        <family val="0"/>
      </rPr>
      <t xml:space="preserve"> - muži 40-49 let</t>
    </r>
  </si>
  <si>
    <r>
      <t>C</t>
    </r>
    <r>
      <rPr>
        <sz val="10"/>
        <rFont val="Arial CE"/>
        <family val="0"/>
      </rPr>
      <t xml:space="preserve"> - muži 50-59 let</t>
    </r>
  </si>
  <si>
    <t>N</t>
  </si>
  <si>
    <t>os.rek</t>
  </si>
  <si>
    <t>okres</t>
  </si>
  <si>
    <t>P.reg</t>
  </si>
  <si>
    <t>Jméno</t>
  </si>
  <si>
    <t>PR</t>
  </si>
  <si>
    <t>kat</t>
  </si>
  <si>
    <t>H</t>
  </si>
  <si>
    <t>G</t>
  </si>
  <si>
    <t>OŽ</t>
  </si>
  <si>
    <t>$</t>
  </si>
  <si>
    <t>F</t>
  </si>
  <si>
    <t>PRZ</t>
  </si>
  <si>
    <t>SM</t>
  </si>
  <si>
    <t>RM</t>
  </si>
  <si>
    <t>RZ</t>
  </si>
  <si>
    <t>SZ</t>
  </si>
  <si>
    <t xml:space="preserve"> </t>
  </si>
  <si>
    <t>OPZ</t>
  </si>
  <si>
    <t>PRM</t>
  </si>
  <si>
    <t>Rekord</t>
  </si>
  <si>
    <t>TR</t>
  </si>
  <si>
    <t>4.</t>
  </si>
  <si>
    <t>5.</t>
  </si>
  <si>
    <t>6.</t>
  </si>
  <si>
    <t>OKM</t>
  </si>
  <si>
    <t>OKZ</t>
  </si>
  <si>
    <t>PM</t>
  </si>
  <si>
    <t>PZ</t>
  </si>
  <si>
    <r>
      <t>G</t>
    </r>
    <r>
      <rPr>
        <sz val="10"/>
        <rFont val="Arial CE"/>
        <family val="0"/>
      </rPr>
      <t xml:space="preserve"> - ženy   35-44 let</t>
    </r>
  </si>
  <si>
    <t>Tr. Rekord</t>
  </si>
  <si>
    <t>Kat.</t>
  </si>
  <si>
    <t>S2</t>
  </si>
  <si>
    <t>S3</t>
  </si>
  <si>
    <r>
      <t>F</t>
    </r>
    <r>
      <rPr>
        <sz val="10"/>
        <rFont val="Arial CE"/>
        <family val="0"/>
      </rPr>
      <t xml:space="preserve">   - ženy do 34 let</t>
    </r>
  </si>
  <si>
    <t>H - ženy nad 44 let</t>
  </si>
  <si>
    <r>
      <t>D</t>
    </r>
    <r>
      <rPr>
        <sz val="10"/>
        <rFont val="Arial CE"/>
        <family val="0"/>
      </rPr>
      <t xml:space="preserve"> - muži 60-69 let</t>
    </r>
  </si>
  <si>
    <r>
      <t>E</t>
    </r>
    <r>
      <rPr>
        <sz val="10"/>
        <rFont val="Arial CE"/>
        <family val="0"/>
      </rPr>
      <t xml:space="preserve"> - muži nad 69 let</t>
    </r>
  </si>
  <si>
    <t>20 km             neděle  19.duben 2009</t>
  </si>
  <si>
    <t>20.červen 2009 - Krajem bitvy u Kolína - 3. ročník  -  8,4 km</t>
  </si>
  <si>
    <t>Kateg</t>
  </si>
  <si>
    <t>Svoboda Petr</t>
  </si>
  <si>
    <t>AC Pardubice</t>
  </si>
  <si>
    <t>Bém František</t>
  </si>
  <si>
    <t>AC Slovan Liberec</t>
  </si>
  <si>
    <t>Trnka Jiří</t>
  </si>
  <si>
    <t>Kolín</t>
  </si>
  <si>
    <t>Pečenka Libor</t>
  </si>
  <si>
    <t>KHB Radegast</t>
  </si>
  <si>
    <t>Novotný Petr</t>
  </si>
  <si>
    <t>Radovesnice</t>
  </si>
  <si>
    <t>Říha Miroslav</t>
  </si>
  <si>
    <t>Sokol Sadská</t>
  </si>
  <si>
    <t>Němec Arnošt</t>
  </si>
  <si>
    <t>Till Pavel</t>
  </si>
  <si>
    <t>Sokol Kolín - Atletika</t>
  </si>
  <si>
    <t>Veselý Milan</t>
  </si>
  <si>
    <t>Lhota Petr</t>
  </si>
  <si>
    <t>Vosecká Blanka</t>
  </si>
  <si>
    <t>Kunášek Karel</t>
  </si>
  <si>
    <t>Triatlon Čáslav</t>
  </si>
  <si>
    <t>Pejpal Jiří</t>
  </si>
  <si>
    <t>TJ Liga 100 Praha</t>
  </si>
  <si>
    <t>Řápek Vladimír</t>
  </si>
  <si>
    <t>AVC Praha</t>
  </si>
  <si>
    <t>Nenadál Jaroslav</t>
  </si>
  <si>
    <t>Praha 1</t>
  </si>
  <si>
    <t>Mikásková Michaela</t>
  </si>
  <si>
    <t>TJ Krkonoše Vrchlabí</t>
  </si>
  <si>
    <t>Provazník Josef</t>
  </si>
  <si>
    <t>Holky do 7 let</t>
  </si>
  <si>
    <t>Svobodová Eliška</t>
  </si>
  <si>
    <t>30,4</t>
  </si>
  <si>
    <t>31,8</t>
  </si>
  <si>
    <t>Zapletalová Zuzana</t>
  </si>
  <si>
    <t>Kučera Martin</t>
  </si>
  <si>
    <t>Černovský Jiří</t>
  </si>
  <si>
    <t>Stadion Kutná Hora</t>
  </si>
  <si>
    <t>Holý Václav</t>
  </si>
  <si>
    <t>Poduška Josef</t>
  </si>
  <si>
    <t>MK Kladno</t>
  </si>
  <si>
    <t>Chvátal Vladimír</t>
  </si>
  <si>
    <t>Úvaly</t>
  </si>
  <si>
    <t>Miler Jiří</t>
  </si>
  <si>
    <t>AC Mladá Boleslav</t>
  </si>
  <si>
    <t>Culka Václav</t>
  </si>
  <si>
    <t>Liga 100 Kostelec n/Orlicí</t>
  </si>
  <si>
    <t>Semrád Ladislav</t>
  </si>
  <si>
    <t>Čáslav</t>
  </si>
  <si>
    <t>Krátký Josef</t>
  </si>
  <si>
    <t>KP BKÚ Mělník</t>
  </si>
  <si>
    <t>Krátká Anna</t>
  </si>
  <si>
    <t>TJ Svitavy</t>
  </si>
  <si>
    <t>Kalná Jitka</t>
  </si>
  <si>
    <t>AFK Chrudim</t>
  </si>
  <si>
    <t>Bubeníček Jiří</t>
  </si>
  <si>
    <t>TJ Sokol Lhota</t>
  </si>
  <si>
    <t>Hladík Karel</t>
  </si>
  <si>
    <t>Baník Příbram</t>
  </si>
  <si>
    <t>Daňko Miroslav</t>
  </si>
  <si>
    <t>Laba Tri-Club</t>
  </si>
  <si>
    <t>Kalný Petr</t>
  </si>
  <si>
    <t>Pardubice</t>
  </si>
  <si>
    <t>Wunsch Karel</t>
  </si>
  <si>
    <t>AVC Mariánské Lázně</t>
  </si>
  <si>
    <t>Sedlák Jiří</t>
  </si>
  <si>
    <t>Přelouč</t>
  </si>
  <si>
    <t>Hodboď Miroslav</t>
  </si>
  <si>
    <t>SKP Nymburk</t>
  </si>
  <si>
    <t>Rosůlek Josef</t>
  </si>
  <si>
    <t>Plešinger Stanislav</t>
  </si>
  <si>
    <t>Štrup Jan</t>
  </si>
  <si>
    <t>John Vladimír</t>
  </si>
  <si>
    <t>PSK Olymp Praha</t>
  </si>
  <si>
    <t>Vyskočil Jaromír</t>
  </si>
  <si>
    <t>Valta Stanislav</t>
  </si>
  <si>
    <t>Ohrada</t>
  </si>
  <si>
    <t>Čivrný Jiří</t>
  </si>
  <si>
    <t>Slovan Liberec</t>
  </si>
  <si>
    <t>Čivrný Jiří ml.</t>
  </si>
  <si>
    <t>Semily</t>
  </si>
  <si>
    <t>Kluci do 11 let</t>
  </si>
  <si>
    <t>Šimon Lukáš</t>
  </si>
  <si>
    <t>Tschertner Jiří</t>
  </si>
  <si>
    <t>Novotný Marek</t>
  </si>
  <si>
    <t>45,6</t>
  </si>
  <si>
    <t>47,2</t>
  </si>
  <si>
    <t>47,5</t>
  </si>
  <si>
    <t>Holky do 11 let</t>
  </si>
  <si>
    <t>Pícha Tomáš</t>
  </si>
  <si>
    <t>Agro Kolín</t>
  </si>
  <si>
    <t>Vavák Libor</t>
  </si>
  <si>
    <t>Beneš Roman</t>
  </si>
  <si>
    <t>Červenka Miroslav</t>
  </si>
  <si>
    <t>Vojta Radim</t>
  </si>
  <si>
    <t>Hradišťko</t>
  </si>
  <si>
    <t>Kubišta Petr</t>
  </si>
  <si>
    <t>Nová Ves</t>
  </si>
  <si>
    <t>Římal Milan</t>
  </si>
  <si>
    <t>Dvořák Václav</t>
  </si>
  <si>
    <t>Miler Václav</t>
  </si>
  <si>
    <t>Holinková Marcela</t>
  </si>
  <si>
    <t>KRB Chrudim</t>
  </si>
  <si>
    <t>Fořtová Drahomíra</t>
  </si>
  <si>
    <t>0:25:24</t>
  </si>
  <si>
    <t>0:27:23</t>
  </si>
  <si>
    <t>0:27:37</t>
  </si>
  <si>
    <t>Svoboda Antonín</t>
  </si>
  <si>
    <t>Souček Martin</t>
  </si>
  <si>
    <t>Krch Jan</t>
  </si>
  <si>
    <t>Rosenberger Luboš</t>
  </si>
  <si>
    <t>Krátky Josef</t>
  </si>
  <si>
    <t>0:33:18</t>
  </si>
  <si>
    <t>0:33:17</t>
  </si>
  <si>
    <t>0:20:08</t>
  </si>
  <si>
    <t>0:22:40</t>
  </si>
  <si>
    <t>0:22:12</t>
  </si>
  <si>
    <t>0:20:59</t>
  </si>
  <si>
    <t>Krkonoše Vrchlabí</t>
  </si>
  <si>
    <t>Lidový běh    4,2 km   muži</t>
  </si>
  <si>
    <t>Lidový běh    4,2 km   ženy</t>
  </si>
  <si>
    <t>Dívky  do 15 let    600 m</t>
  </si>
  <si>
    <t>Kluci  do 15 let   600 m</t>
  </si>
  <si>
    <t>Březinová Daniela</t>
  </si>
  <si>
    <t>1:56,7</t>
  </si>
  <si>
    <t>1:51,0</t>
  </si>
  <si>
    <t>1:58,1</t>
  </si>
  <si>
    <t>1:57,1</t>
  </si>
  <si>
    <t>Antošová Dominika</t>
  </si>
  <si>
    <t>Svobodová Edita</t>
  </si>
  <si>
    <t>Králová Barbora</t>
  </si>
  <si>
    <t>Šimon František</t>
  </si>
  <si>
    <t>Kubš Jan</t>
  </si>
  <si>
    <t>Novotný Vojtěch</t>
  </si>
  <si>
    <t>2:20,0</t>
  </si>
  <si>
    <t>1:54,0</t>
  </si>
  <si>
    <t>1:55,4</t>
  </si>
  <si>
    <t>1:47,1</t>
  </si>
  <si>
    <t>44,7</t>
  </si>
  <si>
    <t>Namisňoková Kristýna</t>
  </si>
  <si>
    <t>46,3</t>
  </si>
  <si>
    <t>Filipová Barbora</t>
  </si>
  <si>
    <t>48,8</t>
  </si>
  <si>
    <t>Konejlová Tereza</t>
  </si>
  <si>
    <t>49,3</t>
  </si>
  <si>
    <t>Ondrášková Adriana</t>
  </si>
  <si>
    <t>49,7</t>
  </si>
  <si>
    <t>Tillová Diana</t>
  </si>
  <si>
    <t>51,7</t>
  </si>
  <si>
    <t>Tschertnová Veronika</t>
  </si>
  <si>
    <t>53,3</t>
  </si>
  <si>
    <t>Tschertnová Blanka</t>
  </si>
  <si>
    <t>51,8</t>
  </si>
  <si>
    <t>250 m</t>
  </si>
  <si>
    <t>Němcová Kateřina</t>
  </si>
  <si>
    <t>53,6</t>
  </si>
  <si>
    <t>Červenková Marie</t>
  </si>
  <si>
    <t>59,5</t>
  </si>
  <si>
    <t>Vosecká Jana</t>
  </si>
  <si>
    <t>64,1</t>
  </si>
  <si>
    <t>45,0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</si>
</sst>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\ d\o\p\./\od\p\."/>
    <numFmt numFmtId="165" formatCode="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 horizontal="centerContinuous"/>
    </xf>
    <xf numFmtId="0" fontId="0" fillId="0" borderId="0" xfId="0" applyNumberFormat="1" applyAlignment="1">
      <alignment horizontal="center"/>
    </xf>
    <xf numFmtId="0" fontId="4" fillId="3" borderId="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4" xfId="0" applyNumberFormat="1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6" fontId="1" fillId="0" borderId="4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8" xfId="0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4" xfId="0" applyNumberFormat="1" applyFont="1" applyFill="1" applyBorder="1" applyAlignment="1" quotePrefix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6" fontId="4" fillId="3" borderId="24" xfId="0" applyNumberFormat="1" applyFont="1" applyFill="1" applyBorder="1" applyAlignment="1">
      <alignment horizontal="center"/>
    </xf>
    <xf numFmtId="46" fontId="4" fillId="3" borderId="25" xfId="0" applyNumberFormat="1" applyFont="1" applyFill="1" applyBorder="1" applyAlignment="1">
      <alignment horizontal="center"/>
    </xf>
    <xf numFmtId="46" fontId="4" fillId="3" borderId="2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6" fontId="1" fillId="0" borderId="29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Continuous"/>
    </xf>
    <xf numFmtId="0" fontId="1" fillId="5" borderId="2" xfId="0" applyNumberFormat="1" applyFont="1" applyFill="1" applyBorder="1" applyAlignment="1">
      <alignment horizontal="centerContinuous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49" fontId="1" fillId="0" borderId="13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6" fontId="4" fillId="3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0" fillId="0" borderId="32" xfId="0" applyFill="1" applyBorder="1" applyAlignment="1">
      <alignment/>
    </xf>
    <xf numFmtId="21" fontId="0" fillId="0" borderId="0" xfId="0" applyNumberFormat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21" fontId="1" fillId="6" borderId="0" xfId="0" applyNumberFormat="1" applyFont="1" applyFill="1" applyAlignment="1">
      <alignment/>
    </xf>
    <xf numFmtId="0" fontId="1" fillId="4" borderId="1" xfId="0" applyFont="1" applyFill="1" applyBorder="1" applyAlignment="1">
      <alignment horizontal="centerContinuous"/>
    </xf>
    <xf numFmtId="0" fontId="1" fillId="4" borderId="2" xfId="0" applyNumberFormat="1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0" fillId="4" borderId="19" xfId="0" applyFill="1" applyBorder="1" applyAlignment="1">
      <alignment horizontal="right"/>
    </xf>
    <xf numFmtId="0" fontId="1" fillId="4" borderId="3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left"/>
    </xf>
    <xf numFmtId="0" fontId="0" fillId="4" borderId="33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46" fontId="1" fillId="4" borderId="4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35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4" fillId="7" borderId="31" xfId="0" applyFont="1" applyFill="1" applyBorder="1" applyAlignment="1">
      <alignment horizontal="left"/>
    </xf>
    <xf numFmtId="0" fontId="4" fillId="7" borderId="31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3" fillId="7" borderId="25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4" fillId="3" borderId="31" xfId="0" applyNumberFormat="1" applyFont="1" applyFill="1" applyBorder="1" applyAlignment="1">
      <alignment horizontal="center"/>
    </xf>
    <xf numFmtId="0" fontId="3" fillId="3" borderId="25" xfId="0" applyNumberFormat="1" applyFont="1" applyFill="1" applyBorder="1" applyAlignment="1">
      <alignment horizontal="center"/>
    </xf>
    <xf numFmtId="46" fontId="3" fillId="3" borderId="25" xfId="0" applyNumberFormat="1" applyFont="1" applyFill="1" applyBorder="1" applyAlignment="1">
      <alignment horizontal="center"/>
    </xf>
    <xf numFmtId="0" fontId="4" fillId="5" borderId="31" xfId="0" applyFont="1" applyFill="1" applyBorder="1" applyAlignment="1">
      <alignment horizontal="right"/>
    </xf>
    <xf numFmtId="0" fontId="4" fillId="5" borderId="31" xfId="0" applyFont="1" applyFill="1" applyBorder="1" applyAlignment="1">
      <alignment/>
    </xf>
    <xf numFmtId="0" fontId="3" fillId="5" borderId="31" xfId="0" applyFont="1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 horizontal="center"/>
    </xf>
    <xf numFmtId="0" fontId="3" fillId="5" borderId="25" xfId="0" applyFont="1" applyFill="1" applyBorder="1" applyAlignment="1">
      <alignment horizontal="right"/>
    </xf>
    <xf numFmtId="0" fontId="0" fillId="5" borderId="25" xfId="0" applyFill="1" applyBorder="1" applyAlignment="1">
      <alignment horizontal="center"/>
    </xf>
    <xf numFmtId="0" fontId="1" fillId="6" borderId="4" xfId="0" applyNumberFormat="1" applyFont="1" applyFill="1" applyBorder="1" applyAlignment="1" quotePrefix="1">
      <alignment horizontal="center"/>
    </xf>
    <xf numFmtId="164" fontId="0" fillId="0" borderId="0" xfId="0" applyNumberFormat="1" applyAlignment="1">
      <alignment/>
    </xf>
    <xf numFmtId="21" fontId="3" fillId="8" borderId="31" xfId="0" applyNumberFormat="1" applyFont="1" applyFill="1" applyBorder="1" applyAlignment="1">
      <alignment horizontal="right"/>
    </xf>
    <xf numFmtId="21" fontId="3" fillId="8" borderId="25" xfId="0" applyNumberFormat="1" applyFont="1" applyFill="1" applyBorder="1" applyAlignment="1">
      <alignment horizontal="right"/>
    </xf>
    <xf numFmtId="46" fontId="3" fillId="8" borderId="25" xfId="0" applyNumberFormat="1" applyFont="1" applyFill="1" applyBorder="1" applyAlignment="1">
      <alignment horizontal="right"/>
    </xf>
    <xf numFmtId="0" fontId="3" fillId="8" borderId="25" xfId="0" applyFont="1" applyFill="1" applyBorder="1" applyAlignment="1">
      <alignment horizontal="right"/>
    </xf>
    <xf numFmtId="0" fontId="0" fillId="8" borderId="0" xfId="0" applyFill="1" applyAlignment="1">
      <alignment/>
    </xf>
    <xf numFmtId="0" fontId="4" fillId="3" borderId="36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6" xfId="17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4" borderId="27" xfId="0" applyNumberFormat="1" applyFont="1" applyFill="1" applyBorder="1" applyAlignment="1">
      <alignment horizontal="center"/>
    </xf>
    <xf numFmtId="0" fontId="2" fillId="4" borderId="35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4.375" style="8" customWidth="1"/>
    <col min="2" max="2" width="4.875" style="12" customWidth="1"/>
    <col min="3" max="3" width="20.625" style="8" customWidth="1"/>
    <col min="4" max="4" width="22.125" style="8" customWidth="1"/>
    <col min="5" max="5" width="5.75390625" style="8" customWidth="1"/>
    <col min="6" max="6" width="7.875" style="9" customWidth="1"/>
    <col min="7" max="7" width="4.625" style="57" customWidth="1"/>
    <col min="8" max="8" width="3.125" style="0" customWidth="1"/>
    <col min="9" max="9" width="2.875" style="0" customWidth="1"/>
    <col min="10" max="11" width="2.75390625" style="0" customWidth="1"/>
    <col min="12" max="13" width="2.875" style="0" customWidth="1"/>
    <col min="14" max="14" width="3.125" style="0" customWidth="1"/>
    <col min="15" max="17" width="3.125" style="0" hidden="1" customWidth="1"/>
    <col min="18" max="18" width="3.375" style="0" hidden="1" customWidth="1"/>
    <col min="19" max="19" width="6.375" style="8" customWidth="1"/>
    <col min="20" max="20" width="3.75390625" style="0" hidden="1" customWidth="1"/>
    <col min="21" max="21" width="3.75390625" style="58" hidden="1" customWidth="1"/>
    <col min="22" max="25" width="3.75390625" style="8" hidden="1" customWidth="1"/>
    <col min="26" max="41" width="3.75390625" style="0" hidden="1" customWidth="1"/>
  </cols>
  <sheetData>
    <row r="1" spans="1:19" ht="23.25" customHeight="1" thickBot="1">
      <c r="A1" s="170" t="s">
        <v>104</v>
      </c>
      <c r="B1" s="171"/>
      <c r="C1" s="171"/>
      <c r="D1" s="171"/>
      <c r="E1" s="171"/>
      <c r="F1" s="171"/>
      <c r="G1" s="171"/>
      <c r="H1" s="171"/>
      <c r="I1" s="171"/>
      <c r="J1" s="172"/>
      <c r="K1" s="137"/>
      <c r="L1" s="137"/>
      <c r="M1" s="137"/>
      <c r="N1" s="137"/>
      <c r="O1" s="137"/>
      <c r="P1" s="137"/>
      <c r="Q1" s="137"/>
      <c r="R1" s="137"/>
      <c r="S1" s="138"/>
    </row>
    <row r="2" spans="1:27" ht="13.5" thickBot="1">
      <c r="A2" s="95" t="s">
        <v>103</v>
      </c>
      <c r="B2" s="96"/>
      <c r="C2" s="97"/>
      <c r="D2" s="97"/>
      <c r="E2" s="97"/>
      <c r="F2" s="98"/>
      <c r="G2" s="99"/>
      <c r="H2" s="100"/>
      <c r="I2" s="100"/>
      <c r="J2" s="100"/>
      <c r="K2" s="100"/>
      <c r="L2" s="101" t="s">
        <v>0</v>
      </c>
      <c r="M2" s="100"/>
      <c r="N2" s="100"/>
      <c r="O2" s="100"/>
      <c r="P2" s="100"/>
      <c r="Q2" s="100"/>
      <c r="R2" s="102"/>
      <c r="S2" s="43" t="s">
        <v>86</v>
      </c>
      <c r="T2" s="87"/>
      <c r="U2" s="38" t="s">
        <v>72</v>
      </c>
      <c r="V2" s="83"/>
      <c r="W2" s="83"/>
      <c r="X2" s="83"/>
      <c r="Y2" s="82"/>
      <c r="AA2" t="s">
        <v>75</v>
      </c>
    </row>
    <row r="3" spans="1:40" ht="13.5" thickBot="1">
      <c r="A3" s="42" t="s">
        <v>58</v>
      </c>
      <c r="B3" s="40" t="s">
        <v>1</v>
      </c>
      <c r="C3" s="103" t="s">
        <v>2</v>
      </c>
      <c r="D3" s="42" t="s">
        <v>4</v>
      </c>
      <c r="E3" s="42" t="s">
        <v>3</v>
      </c>
      <c r="F3" s="104" t="s">
        <v>5</v>
      </c>
      <c r="G3" s="105" t="s">
        <v>6</v>
      </c>
      <c r="H3" s="106" t="s">
        <v>7</v>
      </c>
      <c r="I3" s="106" t="s">
        <v>8</v>
      </c>
      <c r="J3" s="106" t="s">
        <v>9</v>
      </c>
      <c r="K3" s="106" t="s">
        <v>10</v>
      </c>
      <c r="L3" s="106" t="s">
        <v>76</v>
      </c>
      <c r="M3" s="106" t="s">
        <v>73</v>
      </c>
      <c r="N3" s="106" t="s">
        <v>72</v>
      </c>
      <c r="O3" s="106" t="s">
        <v>11</v>
      </c>
      <c r="P3" s="106" t="s">
        <v>74</v>
      </c>
      <c r="Q3" s="106" t="s">
        <v>79</v>
      </c>
      <c r="R3" s="107" t="s">
        <v>80</v>
      </c>
      <c r="S3" s="139" t="s">
        <v>85</v>
      </c>
      <c r="T3" s="88"/>
      <c r="U3" s="59" t="s">
        <v>71</v>
      </c>
      <c r="V3" s="84" t="s">
        <v>11</v>
      </c>
      <c r="W3" s="84" t="s">
        <v>83</v>
      </c>
      <c r="X3" s="84" t="s">
        <v>84</v>
      </c>
      <c r="Y3" s="85" t="s">
        <v>77</v>
      </c>
      <c r="AA3" s="86" t="s">
        <v>6</v>
      </c>
      <c r="AB3" s="86" t="s">
        <v>7</v>
      </c>
      <c r="AC3" s="86" t="s">
        <v>8</v>
      </c>
      <c r="AD3" s="86" t="s">
        <v>9</v>
      </c>
      <c r="AE3" s="86" t="s">
        <v>10</v>
      </c>
      <c r="AF3" s="86" t="s">
        <v>76</v>
      </c>
      <c r="AG3" s="86" t="s">
        <v>73</v>
      </c>
      <c r="AH3" s="86" t="s">
        <v>72</v>
      </c>
      <c r="AI3" s="86" t="s">
        <v>11</v>
      </c>
      <c r="AJ3" s="86" t="s">
        <v>74</v>
      </c>
      <c r="AK3" s="86" t="s">
        <v>70</v>
      </c>
      <c r="AL3" s="86" t="s">
        <v>77</v>
      </c>
      <c r="AN3" s="86" t="s">
        <v>86</v>
      </c>
    </row>
    <row r="4" spans="1:40" ht="12.75">
      <c r="A4" s="112" t="s">
        <v>12</v>
      </c>
      <c r="B4" s="113">
        <v>41</v>
      </c>
      <c r="C4" s="108" t="str">
        <f>LOOKUP(B4,'Startovní listina'!$B$3:$B$52,'Startovní listina'!$C$3:$C$52)</f>
        <v>Miler Jiří</v>
      </c>
      <c r="D4" s="108" t="str">
        <f>LOOKUP(B4,'Startovní listina'!$B$3:$B$52,'Startovní listina'!$D$3:$D$52)</f>
        <v>AC Mladá Boleslav</v>
      </c>
      <c r="E4" s="109">
        <f>LOOKUP(B4,'Startovní listina'!$B$3:$B$52,'Startovní listina'!$E$3:$E$52)</f>
        <v>1975</v>
      </c>
      <c r="F4" s="80">
        <v>0.019988425925925927</v>
      </c>
      <c r="G4" s="116">
        <v>1</v>
      </c>
      <c r="H4" s="117"/>
      <c r="I4" s="117"/>
      <c r="J4" s="117"/>
      <c r="K4" s="117"/>
      <c r="L4" s="118"/>
      <c r="M4" s="118"/>
      <c r="N4" s="118"/>
      <c r="O4" s="118"/>
      <c r="P4" s="118"/>
      <c r="Q4" s="118"/>
      <c r="R4" s="119"/>
      <c r="S4" s="120" t="str">
        <f>IF(F4&lt;TR!$B$4,$S$2,T4)</f>
        <v> </v>
      </c>
      <c r="T4" s="89" t="s">
        <v>82</v>
      </c>
      <c r="U4" s="81" t="str">
        <f>LOOKUP(B4,'Startovní listina'!$B$3:$B$52,'Startovní listina'!$F$3:$F$52)</f>
        <v>A</v>
      </c>
      <c r="V4" s="81" t="str">
        <f>LOOKUP(B4,'Startovní listina'!$B$3:$B$52,'Startovní listina'!$K$3:$K$52)</f>
        <v>N</v>
      </c>
      <c r="W4" s="81" t="str">
        <f>LOOKUP(B4,'Startovní listina'!$B$3:$B$52,'Startovní listina'!$L$3:$L$52)</f>
        <v>N</v>
      </c>
      <c r="X4" s="81" t="str">
        <f>LOOKUP(B4,'Startovní listina'!$B$3:$B$52,'Startovní listina'!$Q$3:$Q$52)</f>
        <v>N</v>
      </c>
      <c r="Y4" s="81" t="str">
        <f>LOOKUP(B4,'Startovní listina'!$B$3:$B$52,'Startovní listina'!$R$3:$R$52)</f>
        <v>N</v>
      </c>
      <c r="AN4" s="90">
        <f>LOOKUP(U4,TR!$A$4:$A$11,TR!$B$4:$B$11)</f>
        <v>0.01947916666666667</v>
      </c>
    </row>
    <row r="5" spans="1:40" ht="12.75">
      <c r="A5" s="111" t="s">
        <v>13</v>
      </c>
      <c r="B5" s="114">
        <v>45</v>
      </c>
      <c r="C5" s="110" t="str">
        <f>LOOKUP(B5,'Startovní listina'!$B$3:$B$52,'Startovní listina'!$C$3:$C$52)</f>
        <v>Čivrný Jiří ml.</v>
      </c>
      <c r="D5" s="110" t="str">
        <f>LOOKUP(B5,'Startovní listina'!$B$3:$B$52,'Startovní listina'!$D$3:$D$52)</f>
        <v>Semily</v>
      </c>
      <c r="E5" s="111">
        <f>LOOKUP(B5,'Startovní listina'!$B$3:$B$52,'Startovní listina'!$E$3:$E$52)</f>
        <v>1980</v>
      </c>
      <c r="F5" s="115">
        <v>0.020069444444444442</v>
      </c>
      <c r="G5" s="121">
        <f aca="true" t="shared" si="0" ref="G5:G52">IF($U5="A",AA5,$Z5)</f>
        <v>2</v>
      </c>
      <c r="H5" s="121" t="str">
        <f aca="true" t="shared" si="1" ref="H5:H52">IF($U5="B",AB5,Z5)</f>
        <v> </v>
      </c>
      <c r="I5" s="121" t="str">
        <f aca="true" t="shared" si="2" ref="I5:I52">IF($U5="C",AC5,$Z5)</f>
        <v> </v>
      </c>
      <c r="J5" s="121" t="str">
        <f aca="true" t="shared" si="3" ref="J5:J52">IF($U5="D",AD5,$Z5)</f>
        <v> </v>
      </c>
      <c r="K5" s="121" t="str">
        <f aca="true" t="shared" si="4" ref="K5:K52">IF($U5="E",AE5,$Z5)</f>
        <v> </v>
      </c>
      <c r="L5" s="121" t="str">
        <f aca="true" t="shared" si="5" ref="L5:L52">IF($U5="F",AF5,$Z5)</f>
        <v> </v>
      </c>
      <c r="M5" s="121" t="str">
        <f aca="true" t="shared" si="6" ref="M5:M52">IF($U5="G",AG5,$Z5)</f>
        <v> </v>
      </c>
      <c r="N5" s="121" t="str">
        <f aca="true" t="shared" si="7" ref="N5:N52">IF($U5="H",AH5,$Z5)</f>
        <v> </v>
      </c>
      <c r="O5" s="121" t="str">
        <f aca="true" t="shared" si="8" ref="O5:O52">IF(V5="A",AI5,$Z5)</f>
        <v> </v>
      </c>
      <c r="P5" s="121" t="str">
        <f aca="true" t="shared" si="9" ref="P5:P52">IF(W5="A",AJ5,$Z5)</f>
        <v> </v>
      </c>
      <c r="Q5" s="121" t="str">
        <f aca="true" t="shared" si="10" ref="Q5:Q52">IF(X5="A",AK5,$Z5)</f>
        <v> </v>
      </c>
      <c r="R5" s="121" t="str">
        <f aca="true" t="shared" si="11" ref="R5:R52">IF(Y5="A",AL5,$Z5)</f>
        <v> </v>
      </c>
      <c r="S5" s="122" t="str">
        <f aca="true" t="shared" si="12" ref="S5:S52">IF(F5&lt;AN5,$S$2,T5)</f>
        <v> </v>
      </c>
      <c r="T5" s="89" t="s">
        <v>82</v>
      </c>
      <c r="U5" s="81" t="str">
        <f>LOOKUP(B5,'Startovní listina'!$B$3:$B$52,'Startovní listina'!$F$3:$F$52)</f>
        <v>A</v>
      </c>
      <c r="V5" s="81" t="str">
        <f>LOOKUP(B5,'Startovní listina'!$B$3:$B$52,'Startovní listina'!$K$3:$K$52)</f>
        <v>N</v>
      </c>
      <c r="W5" s="81" t="str">
        <f>LOOKUP(B5,'Startovní listina'!$B$3:$B$52,'Startovní listina'!$L$3:$L$52)</f>
        <v>N</v>
      </c>
      <c r="X5" s="81" t="str">
        <f>LOOKUP(B5,'Startovní listina'!$B$3:$B$52,'Startovní listina'!$Q$3:$Q$52)</f>
        <v>N</v>
      </c>
      <c r="Y5" s="81" t="str">
        <f>LOOKUP(B5,'Startovní listina'!$B$3:$B$52,'Startovní listina'!$R$3:$R$52)</f>
        <v>N</v>
      </c>
      <c r="Z5" t="s">
        <v>82</v>
      </c>
      <c r="AA5">
        <f>MAX(G$4:G4)+1</f>
        <v>2</v>
      </c>
      <c r="AB5">
        <f>MAX(H$4:H4)+1</f>
        <v>1</v>
      </c>
      <c r="AC5">
        <f>MAX(I$4:I4)+1</f>
        <v>1</v>
      </c>
      <c r="AD5">
        <f>MAX(J$4:J4)+1</f>
        <v>1</v>
      </c>
      <c r="AE5">
        <f>MAX(K$4:K4)+1</f>
        <v>1</v>
      </c>
      <c r="AF5">
        <f>MAX(L$4:L4)+1</f>
        <v>1</v>
      </c>
      <c r="AG5">
        <f>MAX(M$4:M4)+1</f>
        <v>1</v>
      </c>
      <c r="AH5">
        <f>MAX(N$4:N4)+1</f>
        <v>1</v>
      </c>
      <c r="AI5">
        <f>MAX(O$4:O4)+1</f>
        <v>1</v>
      </c>
      <c r="AJ5">
        <f>MAX(P$4:P4)+1</f>
        <v>1</v>
      </c>
      <c r="AK5">
        <f>MAX(Q$4:Q4)+1</f>
        <v>1</v>
      </c>
      <c r="AL5">
        <f>MAX(R$4:R4)+1</f>
        <v>1</v>
      </c>
      <c r="AN5" s="90">
        <f>LOOKUP(U5,TR!$A$4:$A$11,TR!$B$4:$B$11)</f>
        <v>0.01947916666666667</v>
      </c>
    </row>
    <row r="6" spans="1:40" ht="12.75">
      <c r="A6" s="111" t="s">
        <v>14</v>
      </c>
      <c r="B6" s="114">
        <v>257</v>
      </c>
      <c r="C6" s="110" t="str">
        <f>LOOKUP(B6,'Startovní listina'!$B$3:$B$52,'Startovní listina'!$C$3:$C$52)</f>
        <v>Poduška Josef</v>
      </c>
      <c r="D6" s="110" t="str">
        <f>LOOKUP(B6,'Startovní listina'!$B$3:$B$52,'Startovní listina'!$D$3:$D$52)</f>
        <v>MK Kladno</v>
      </c>
      <c r="E6" s="111">
        <f>LOOKUP(B6,'Startovní listina'!$B$3:$B$52,'Startovní listina'!$E$3:$E$52)</f>
        <v>1962</v>
      </c>
      <c r="F6" s="115">
        <v>0.020497685185185185</v>
      </c>
      <c r="G6" s="121" t="str">
        <f t="shared" si="0"/>
        <v> </v>
      </c>
      <c r="H6" s="121">
        <f t="shared" si="1"/>
        <v>1</v>
      </c>
      <c r="I6" s="121" t="str">
        <f t="shared" si="2"/>
        <v> </v>
      </c>
      <c r="J6" s="121" t="str">
        <f t="shared" si="3"/>
        <v> </v>
      </c>
      <c r="K6" s="121" t="str">
        <f t="shared" si="4"/>
        <v> </v>
      </c>
      <c r="L6" s="121" t="str">
        <f t="shared" si="5"/>
        <v> </v>
      </c>
      <c r="M6" s="121" t="str">
        <f t="shared" si="6"/>
        <v> </v>
      </c>
      <c r="N6" s="121" t="str">
        <f t="shared" si="7"/>
        <v> </v>
      </c>
      <c r="O6" s="121" t="str">
        <f t="shared" si="8"/>
        <v> </v>
      </c>
      <c r="P6" s="121" t="str">
        <f t="shared" si="9"/>
        <v> </v>
      </c>
      <c r="Q6" s="121" t="str">
        <f t="shared" si="10"/>
        <v> </v>
      </c>
      <c r="R6" s="121" t="str">
        <f t="shared" si="11"/>
        <v> </v>
      </c>
      <c r="S6" s="122" t="str">
        <f t="shared" si="12"/>
        <v> </v>
      </c>
      <c r="T6" s="89" t="s">
        <v>82</v>
      </c>
      <c r="U6" s="81" t="str">
        <f>LOOKUP(B6,'Startovní listina'!$B$3:$B$52,'Startovní listina'!$F$3:$F$52)</f>
        <v>B</v>
      </c>
      <c r="V6" s="81" t="str">
        <f>LOOKUP(B6,'Startovní listina'!$B$3:$B$52,'Startovní listina'!$K$3:$K$52)</f>
        <v>N</v>
      </c>
      <c r="W6" s="81" t="str">
        <f>LOOKUP(B6,'Startovní listina'!$B$3:$B$52,'Startovní listina'!$L$3:$L$52)</f>
        <v>N</v>
      </c>
      <c r="X6" s="81" t="str">
        <f>LOOKUP(B6,'Startovní listina'!$B$3:$B$52,'Startovní listina'!$Q$3:$Q$52)</f>
        <v>N</v>
      </c>
      <c r="Y6" s="81" t="str">
        <f>LOOKUP(B6,'Startovní listina'!$B$3:$B$52,'Startovní listina'!$R$3:$R$52)</f>
        <v>N</v>
      </c>
      <c r="Z6" t="s">
        <v>82</v>
      </c>
      <c r="AA6">
        <f>MAX(G$4:G5)+1</f>
        <v>3</v>
      </c>
      <c r="AB6">
        <f>MAX(H$4:H5)+1</f>
        <v>1</v>
      </c>
      <c r="AC6">
        <f>MAX(I$4:I5)+1</f>
        <v>1</v>
      </c>
      <c r="AD6">
        <f>MAX(J$4:J5)+1</f>
        <v>1</v>
      </c>
      <c r="AE6">
        <f>MAX(K$4:K5)+1</f>
        <v>1</v>
      </c>
      <c r="AF6">
        <f>MAX(L$4:L5)+1</f>
        <v>1</v>
      </c>
      <c r="AG6">
        <f>MAX(M$4:M5)+1</f>
        <v>1</v>
      </c>
      <c r="AH6">
        <f>MAX(N$4:N5)+1</f>
        <v>1</v>
      </c>
      <c r="AI6">
        <f>MAX(O$4:O5)+1</f>
        <v>1</v>
      </c>
      <c r="AJ6">
        <f>MAX(P$4:P5)+1</f>
        <v>1</v>
      </c>
      <c r="AK6">
        <f>MAX(Q$4:Q5)+1</f>
        <v>1</v>
      </c>
      <c r="AL6">
        <f>MAX(R$4:R5)+1</f>
        <v>1</v>
      </c>
      <c r="AN6" s="90">
        <f>LOOKUP(U6,TR!$A$4:$A$11,TR!$B$4:$B$11)</f>
        <v>0.019490740740740743</v>
      </c>
    </row>
    <row r="7" spans="1:40" ht="12.75">
      <c r="A7" s="111" t="s">
        <v>87</v>
      </c>
      <c r="B7" s="114">
        <v>42</v>
      </c>
      <c r="C7" s="110" t="str">
        <f>LOOKUP(B7,'Startovní listina'!$B$3:$B$52,'Startovní listina'!$C$3:$C$52)</f>
        <v>Daňko Miroslav</v>
      </c>
      <c r="D7" s="110" t="str">
        <f>LOOKUP(B7,'Startovní listina'!$B$3:$B$52,'Startovní listina'!$D$3:$D$52)</f>
        <v>Laba Tri-Club</v>
      </c>
      <c r="E7" s="111">
        <f>LOOKUP(B7,'Startovní listina'!$B$3:$B$52,'Startovní listina'!$E$3:$E$52)</f>
        <v>1977</v>
      </c>
      <c r="F7" s="115">
        <v>0.02101851851851852</v>
      </c>
      <c r="G7" s="121">
        <f t="shared" si="0"/>
        <v>3</v>
      </c>
      <c r="H7" s="121" t="str">
        <f t="shared" si="1"/>
        <v> </v>
      </c>
      <c r="I7" s="121" t="str">
        <f t="shared" si="2"/>
        <v> </v>
      </c>
      <c r="J7" s="121" t="str">
        <f t="shared" si="3"/>
        <v> </v>
      </c>
      <c r="K7" s="121" t="str">
        <f t="shared" si="4"/>
        <v> </v>
      </c>
      <c r="L7" s="121" t="str">
        <f t="shared" si="5"/>
        <v> </v>
      </c>
      <c r="M7" s="121" t="str">
        <f t="shared" si="6"/>
        <v> </v>
      </c>
      <c r="N7" s="121" t="str">
        <f t="shared" si="7"/>
        <v> </v>
      </c>
      <c r="O7" s="121" t="str">
        <f t="shared" si="8"/>
        <v> </v>
      </c>
      <c r="P7" s="121" t="str">
        <f t="shared" si="9"/>
        <v> </v>
      </c>
      <c r="Q7" s="121" t="str">
        <f t="shared" si="10"/>
        <v> </v>
      </c>
      <c r="R7" s="121" t="str">
        <f t="shared" si="11"/>
        <v> </v>
      </c>
      <c r="S7" s="122" t="str">
        <f t="shared" si="12"/>
        <v> </v>
      </c>
      <c r="T7" s="89" t="s">
        <v>82</v>
      </c>
      <c r="U7" s="81" t="str">
        <f>LOOKUP(B7,'Startovní listina'!$B$3:$B$52,'Startovní listina'!$F$3:$F$52)</f>
        <v>A</v>
      </c>
      <c r="V7" s="81" t="str">
        <f>LOOKUP(B7,'Startovní listina'!$B$3:$B$52,'Startovní listina'!$K$3:$K$52)</f>
        <v>N</v>
      </c>
      <c r="W7" s="81" t="str">
        <f>LOOKUP(B7,'Startovní listina'!$B$3:$B$52,'Startovní listina'!$L$3:$L$52)</f>
        <v>N</v>
      </c>
      <c r="X7" s="81" t="str">
        <f>LOOKUP(B7,'Startovní listina'!$B$3:$B$52,'Startovní listina'!$Q$3:$Q$52)</f>
        <v>N</v>
      </c>
      <c r="Y7" s="81" t="str">
        <f>LOOKUP(B7,'Startovní listina'!$B$3:$B$52,'Startovní listina'!$R$3:$R$52)</f>
        <v>N</v>
      </c>
      <c r="Z7" t="s">
        <v>82</v>
      </c>
      <c r="AA7">
        <f>MAX(G$4:G6)+1</f>
        <v>3</v>
      </c>
      <c r="AB7">
        <f>MAX(H$4:H6)+1</f>
        <v>2</v>
      </c>
      <c r="AC7">
        <f>MAX(I$4:I6)+1</f>
        <v>1</v>
      </c>
      <c r="AD7">
        <f>MAX(J$4:J6)+1</f>
        <v>1</v>
      </c>
      <c r="AE7">
        <f>MAX(K$4:K6)+1</f>
        <v>1</v>
      </c>
      <c r="AF7">
        <f>MAX(L$4:L6)+1</f>
        <v>1</v>
      </c>
      <c r="AG7">
        <f>MAX(M$4:M6)+1</f>
        <v>1</v>
      </c>
      <c r="AH7">
        <f>MAX(N$4:N6)+1</f>
        <v>1</v>
      </c>
      <c r="AI7">
        <f>MAX(O$4:O6)+1</f>
        <v>1</v>
      </c>
      <c r="AJ7">
        <f>MAX(P$4:P6)+1</f>
        <v>1</v>
      </c>
      <c r="AK7">
        <f>MAX(Q$4:Q6)+1</f>
        <v>1</v>
      </c>
      <c r="AL7">
        <f>MAX(R$4:R6)+1</f>
        <v>1</v>
      </c>
      <c r="AN7" s="90">
        <f>LOOKUP(U7,TR!$A$4:$A$11,TR!$B$4:$B$11)</f>
        <v>0.01947916666666667</v>
      </c>
    </row>
    <row r="8" spans="1:40" ht="12.75">
      <c r="A8" s="111" t="s">
        <v>88</v>
      </c>
      <c r="B8" s="114">
        <v>14</v>
      </c>
      <c r="C8" s="110" t="str">
        <f>LOOKUP(B8,'Startovní listina'!$B$3:$B$52,'Startovní listina'!$C$3:$C$52)</f>
        <v>Lhota Petr</v>
      </c>
      <c r="D8" s="110" t="str">
        <f>LOOKUP(B8,'Startovní listina'!$B$3:$B$52,'Startovní listina'!$D$3:$D$52)</f>
        <v>Sokol Kolín - Atletika</v>
      </c>
      <c r="E8" s="111">
        <f>LOOKUP(B8,'Startovní listina'!$B$3:$B$52,'Startovní listina'!$E$3:$E$52)</f>
        <v>1977</v>
      </c>
      <c r="F8" s="115">
        <v>0.021493055555555557</v>
      </c>
      <c r="G8" s="121">
        <f t="shared" si="0"/>
        <v>4</v>
      </c>
      <c r="H8" s="121" t="str">
        <f t="shared" si="1"/>
        <v> </v>
      </c>
      <c r="I8" s="121" t="str">
        <f t="shared" si="2"/>
        <v> </v>
      </c>
      <c r="J8" s="121" t="str">
        <f t="shared" si="3"/>
        <v> </v>
      </c>
      <c r="K8" s="121" t="str">
        <f t="shared" si="4"/>
        <v> </v>
      </c>
      <c r="L8" s="121" t="str">
        <f t="shared" si="5"/>
        <v> </v>
      </c>
      <c r="M8" s="121" t="str">
        <f t="shared" si="6"/>
        <v> </v>
      </c>
      <c r="N8" s="121" t="str">
        <f t="shared" si="7"/>
        <v> </v>
      </c>
      <c r="O8" s="121" t="str">
        <f t="shared" si="8"/>
        <v> </v>
      </c>
      <c r="P8" s="121" t="str">
        <f t="shared" si="9"/>
        <v> </v>
      </c>
      <c r="Q8" s="121" t="str">
        <f t="shared" si="10"/>
        <v> </v>
      </c>
      <c r="R8" s="121" t="str">
        <f t="shared" si="11"/>
        <v> </v>
      </c>
      <c r="S8" s="122" t="str">
        <f t="shared" si="12"/>
        <v> </v>
      </c>
      <c r="T8" s="89" t="s">
        <v>82</v>
      </c>
      <c r="U8" s="81" t="str">
        <f>LOOKUP(B8,'Startovní listina'!$B$3:$B$52,'Startovní listina'!$F$3:$F$52)</f>
        <v>A</v>
      </c>
      <c r="V8" s="81" t="str">
        <f>LOOKUP(B8,'Startovní listina'!$B$3:$B$52,'Startovní listina'!$K$3:$K$52)</f>
        <v>N</v>
      </c>
      <c r="W8" s="81" t="str">
        <f>LOOKUP(B8,'Startovní listina'!$B$3:$B$52,'Startovní listina'!$L$3:$L$52)</f>
        <v>N</v>
      </c>
      <c r="X8" s="81" t="str">
        <f>LOOKUP(B8,'Startovní listina'!$B$3:$B$52,'Startovní listina'!$Q$3:$Q$52)</f>
        <v>N</v>
      </c>
      <c r="Y8" s="81" t="str">
        <f>LOOKUP(B8,'Startovní listina'!$B$3:$B$52,'Startovní listina'!$R$3:$R$52)</f>
        <v>N</v>
      </c>
      <c r="Z8" t="s">
        <v>82</v>
      </c>
      <c r="AA8">
        <f>MAX(G$4:G7)+1</f>
        <v>4</v>
      </c>
      <c r="AB8">
        <f>MAX(H$4:H7)+1</f>
        <v>2</v>
      </c>
      <c r="AC8">
        <f>MAX(I$4:I7)+1</f>
        <v>1</v>
      </c>
      <c r="AD8">
        <f>MAX(J$4:J7)+1</f>
        <v>1</v>
      </c>
      <c r="AE8">
        <f>MAX(K$4:K7)+1</f>
        <v>1</v>
      </c>
      <c r="AF8">
        <f>MAX(L$4:L7)+1</f>
        <v>1</v>
      </c>
      <c r="AG8">
        <f>MAX(M$4:M7)+1</f>
        <v>1</v>
      </c>
      <c r="AH8">
        <f>MAX(N$4:N7)+1</f>
        <v>1</v>
      </c>
      <c r="AI8">
        <f>MAX(O$4:O7)+1</f>
        <v>1</v>
      </c>
      <c r="AJ8">
        <f>MAX(P$4:P7)+1</f>
        <v>1</v>
      </c>
      <c r="AK8">
        <f>MAX(Q$4:Q7)+1</f>
        <v>1</v>
      </c>
      <c r="AL8">
        <f>MAX(R$4:R7)+1</f>
        <v>1</v>
      </c>
      <c r="AN8" s="90">
        <f>LOOKUP(U8,TR!$A$4:$A$11,TR!$B$4:$B$11)</f>
        <v>0.01947916666666667</v>
      </c>
    </row>
    <row r="9" spans="1:40" ht="12.75">
      <c r="A9" s="111" t="s">
        <v>89</v>
      </c>
      <c r="B9" s="114">
        <v>546</v>
      </c>
      <c r="C9" s="110" t="str">
        <f>LOOKUP(B9,'Startovní listina'!$B$3:$B$52,'Startovní listina'!$C$3:$C$52)</f>
        <v>Nenadál Jaroslav</v>
      </c>
      <c r="D9" s="110" t="str">
        <f>LOOKUP(B9,'Startovní listina'!$B$3:$B$52,'Startovní listina'!$D$3:$D$52)</f>
        <v>Praha 1</v>
      </c>
      <c r="E9" s="111">
        <f>LOOKUP(B9,'Startovní listina'!$B$3:$B$52,'Startovní listina'!$E$3:$E$52)</f>
        <v>1958</v>
      </c>
      <c r="F9" s="115">
        <v>0.021504629629629627</v>
      </c>
      <c r="G9" s="121" t="str">
        <f t="shared" si="0"/>
        <v> </v>
      </c>
      <c r="H9" s="121" t="str">
        <f t="shared" si="1"/>
        <v> </v>
      </c>
      <c r="I9" s="121">
        <f t="shared" si="2"/>
        <v>1</v>
      </c>
      <c r="J9" s="121" t="str">
        <f t="shared" si="3"/>
        <v> </v>
      </c>
      <c r="K9" s="121" t="str">
        <f t="shared" si="4"/>
        <v> </v>
      </c>
      <c r="L9" s="121" t="str">
        <f t="shared" si="5"/>
        <v> </v>
      </c>
      <c r="M9" s="121" t="str">
        <f t="shared" si="6"/>
        <v> </v>
      </c>
      <c r="N9" s="121" t="str">
        <f t="shared" si="7"/>
        <v> </v>
      </c>
      <c r="O9" s="121" t="str">
        <f t="shared" si="8"/>
        <v> </v>
      </c>
      <c r="P9" s="121" t="str">
        <f t="shared" si="9"/>
        <v> </v>
      </c>
      <c r="Q9" s="121" t="str">
        <f t="shared" si="10"/>
        <v> </v>
      </c>
      <c r="R9" s="121" t="str">
        <f t="shared" si="11"/>
        <v> </v>
      </c>
      <c r="S9" s="122" t="str">
        <f t="shared" si="12"/>
        <v> </v>
      </c>
      <c r="T9" s="89" t="s">
        <v>82</v>
      </c>
      <c r="U9" s="81" t="str">
        <f>LOOKUP(B9,'Startovní listina'!$B$3:$B$52,'Startovní listina'!$F$3:$F$52)</f>
        <v>C</v>
      </c>
      <c r="V9" s="81" t="str">
        <f>LOOKUP(B9,'Startovní listina'!$B$3:$B$52,'Startovní listina'!$K$3:$K$52)</f>
        <v>N</v>
      </c>
      <c r="W9" s="81" t="str">
        <f>LOOKUP(B9,'Startovní listina'!$B$3:$B$52,'Startovní listina'!$L$3:$L$52)</f>
        <v>N</v>
      </c>
      <c r="X9" s="81" t="str">
        <f>LOOKUP(B9,'Startovní listina'!$B$3:$B$52,'Startovní listina'!$Q$3:$Q$52)</f>
        <v>N</v>
      </c>
      <c r="Y9" s="81" t="str">
        <f>LOOKUP(B9,'Startovní listina'!$B$3:$B$52,'Startovní listina'!$R$3:$R$52)</f>
        <v>N</v>
      </c>
      <c r="Z9" t="s">
        <v>82</v>
      </c>
      <c r="AA9">
        <f>MAX(G$4:G8)+1</f>
        <v>5</v>
      </c>
      <c r="AB9">
        <f>MAX(H$4:H8)+1</f>
        <v>2</v>
      </c>
      <c r="AC9">
        <f>MAX(I$4:I8)+1</f>
        <v>1</v>
      </c>
      <c r="AD9">
        <f>MAX(J$4:J8)+1</f>
        <v>1</v>
      </c>
      <c r="AE9">
        <f>MAX(K$4:K8)+1</f>
        <v>1</v>
      </c>
      <c r="AF9">
        <f>MAX(L$4:L8)+1</f>
        <v>1</v>
      </c>
      <c r="AG9">
        <f>MAX(M$4:M8)+1</f>
        <v>1</v>
      </c>
      <c r="AH9">
        <f>MAX(N$4:N8)+1</f>
        <v>1</v>
      </c>
      <c r="AI9">
        <f>MAX(O$4:O8)+1</f>
        <v>1</v>
      </c>
      <c r="AJ9">
        <f>MAX(P$4:P8)+1</f>
        <v>1</v>
      </c>
      <c r="AK9">
        <f>MAX(Q$4:Q8)+1</f>
        <v>1</v>
      </c>
      <c r="AL9">
        <f>MAX(R$4:R8)+1</f>
        <v>1</v>
      </c>
      <c r="AN9" s="90">
        <f>LOOKUP(U9,TR!$A$4:$A$11,TR!$B$4:$B$11)</f>
        <v>0.021493055555555557</v>
      </c>
    </row>
    <row r="10" spans="1:40" ht="12.75">
      <c r="A10" s="111" t="s">
        <v>15</v>
      </c>
      <c r="B10" s="114">
        <v>260</v>
      </c>
      <c r="C10" s="110" t="str">
        <f>LOOKUP(B10,'Startovní listina'!$B$3:$B$52,'Startovní listina'!$C$3:$C$52)</f>
        <v>Semrád Ladislav</v>
      </c>
      <c r="D10" s="110" t="str">
        <f>LOOKUP(B10,'Startovní listina'!$B$3:$B$52,'Startovní listina'!$D$3:$D$52)</f>
        <v>Čáslav</v>
      </c>
      <c r="E10" s="111">
        <f>LOOKUP(B10,'Startovní listina'!$B$3:$B$52,'Startovní listina'!$E$3:$E$52)</f>
        <v>1967</v>
      </c>
      <c r="F10" s="115">
        <v>0.02164351851851852</v>
      </c>
      <c r="G10" s="121" t="str">
        <f t="shared" si="0"/>
        <v> </v>
      </c>
      <c r="H10" s="121">
        <f t="shared" si="1"/>
        <v>2</v>
      </c>
      <c r="I10" s="121" t="str">
        <f t="shared" si="2"/>
        <v> </v>
      </c>
      <c r="J10" s="121" t="str">
        <f t="shared" si="3"/>
        <v> </v>
      </c>
      <c r="K10" s="121" t="str">
        <f t="shared" si="4"/>
        <v> </v>
      </c>
      <c r="L10" s="121" t="str">
        <f t="shared" si="5"/>
        <v> </v>
      </c>
      <c r="M10" s="121" t="str">
        <f t="shared" si="6"/>
        <v> </v>
      </c>
      <c r="N10" s="121" t="str">
        <f t="shared" si="7"/>
        <v> </v>
      </c>
      <c r="O10" s="121" t="str">
        <f t="shared" si="8"/>
        <v> </v>
      </c>
      <c r="P10" s="121" t="str">
        <f t="shared" si="9"/>
        <v> </v>
      </c>
      <c r="Q10" s="121" t="str">
        <f t="shared" si="10"/>
        <v> </v>
      </c>
      <c r="R10" s="121" t="str">
        <f t="shared" si="11"/>
        <v> </v>
      </c>
      <c r="S10" s="122" t="str">
        <f t="shared" si="12"/>
        <v> </v>
      </c>
      <c r="T10" s="89" t="s">
        <v>82</v>
      </c>
      <c r="U10" s="81" t="str">
        <f>LOOKUP(B10,'Startovní listina'!$B$3:$B$52,'Startovní listina'!$F$3:$F$52)</f>
        <v>B</v>
      </c>
      <c r="V10" s="81" t="str">
        <f>LOOKUP(B10,'Startovní listina'!$B$3:$B$52,'Startovní listina'!$K$3:$K$52)</f>
        <v>N</v>
      </c>
      <c r="W10" s="81" t="str">
        <f>LOOKUP(B10,'Startovní listina'!$B$3:$B$52,'Startovní listina'!$L$3:$L$52)</f>
        <v>N</v>
      </c>
      <c r="X10" s="81" t="str">
        <f>LOOKUP(B10,'Startovní listina'!$B$3:$B$52,'Startovní listina'!$Q$3:$Q$52)</f>
        <v>N</v>
      </c>
      <c r="Y10" s="81" t="str">
        <f>LOOKUP(B10,'Startovní listina'!$B$3:$B$52,'Startovní listina'!$R$3:$R$52)</f>
        <v>N</v>
      </c>
      <c r="Z10" t="s">
        <v>82</v>
      </c>
      <c r="AA10">
        <f>MAX(G$4:G9)+1</f>
        <v>5</v>
      </c>
      <c r="AB10">
        <f>MAX(H$4:H9)+1</f>
        <v>2</v>
      </c>
      <c r="AC10">
        <f>MAX(I$4:I9)+1</f>
        <v>2</v>
      </c>
      <c r="AD10">
        <f>MAX(J$4:J9)+1</f>
        <v>1</v>
      </c>
      <c r="AE10">
        <f>MAX(K$4:K9)+1</f>
        <v>1</v>
      </c>
      <c r="AF10">
        <f>MAX(L$4:L9)+1</f>
        <v>1</v>
      </c>
      <c r="AG10">
        <f>MAX(M$4:M9)+1</f>
        <v>1</v>
      </c>
      <c r="AH10">
        <f>MAX(N$4:N9)+1</f>
        <v>1</v>
      </c>
      <c r="AI10">
        <f>MAX(O$4:O9)+1</f>
        <v>1</v>
      </c>
      <c r="AJ10">
        <f>MAX(P$4:P9)+1</f>
        <v>1</v>
      </c>
      <c r="AK10">
        <f>MAX(Q$4:Q9)+1</f>
        <v>1</v>
      </c>
      <c r="AL10">
        <f>MAX(R$4:R9)+1</f>
        <v>1</v>
      </c>
      <c r="AN10" s="90">
        <f>LOOKUP(U10,TR!$A$4:$A$11,TR!$B$4:$B$11)</f>
        <v>0.019490740740740743</v>
      </c>
    </row>
    <row r="11" spans="1:40" ht="12.75">
      <c r="A11" s="111" t="s">
        <v>16</v>
      </c>
      <c r="B11" s="114">
        <v>59</v>
      </c>
      <c r="C11" s="110" t="str">
        <f>LOOKUP(B11,'Startovní listina'!$B$3:$B$52,'Startovní listina'!$C$3:$C$52)</f>
        <v>Čivrný Jiří</v>
      </c>
      <c r="D11" s="110" t="str">
        <f>LOOKUP(B11,'Startovní listina'!$B$3:$B$52,'Startovní listina'!$D$3:$D$52)</f>
        <v>Slovan Liberec</v>
      </c>
      <c r="E11" s="111">
        <f>LOOKUP(B11,'Startovní listina'!$B$3:$B$52,'Startovní listina'!$E$3:$E$52)</f>
        <v>1953</v>
      </c>
      <c r="F11" s="115">
        <v>0.021736111111111112</v>
      </c>
      <c r="G11" s="121" t="str">
        <f t="shared" si="0"/>
        <v> </v>
      </c>
      <c r="H11" s="121" t="str">
        <f t="shared" si="1"/>
        <v> </v>
      </c>
      <c r="I11" s="121">
        <f t="shared" si="2"/>
        <v>2</v>
      </c>
      <c r="J11" s="121" t="str">
        <f t="shared" si="3"/>
        <v> </v>
      </c>
      <c r="K11" s="121" t="str">
        <f t="shared" si="4"/>
        <v> </v>
      </c>
      <c r="L11" s="121" t="str">
        <f t="shared" si="5"/>
        <v> </v>
      </c>
      <c r="M11" s="121" t="str">
        <f t="shared" si="6"/>
        <v> </v>
      </c>
      <c r="N11" s="121" t="str">
        <f t="shared" si="7"/>
        <v> </v>
      </c>
      <c r="O11" s="121" t="str">
        <f t="shared" si="8"/>
        <v> </v>
      </c>
      <c r="P11" s="121" t="str">
        <f t="shared" si="9"/>
        <v> </v>
      </c>
      <c r="Q11" s="121" t="str">
        <f t="shared" si="10"/>
        <v> </v>
      </c>
      <c r="R11" s="121" t="str">
        <f t="shared" si="11"/>
        <v> </v>
      </c>
      <c r="S11" s="122" t="str">
        <f t="shared" si="12"/>
        <v> </v>
      </c>
      <c r="T11" s="89" t="s">
        <v>82</v>
      </c>
      <c r="U11" s="81" t="str">
        <f>LOOKUP(B11,'Startovní listina'!$B$3:$B$52,'Startovní listina'!$F$3:$F$52)</f>
        <v>C</v>
      </c>
      <c r="V11" s="81" t="str">
        <f>LOOKUP(B11,'Startovní listina'!$B$3:$B$52,'Startovní listina'!$K$3:$K$52)</f>
        <v>N</v>
      </c>
      <c r="W11" s="81" t="str">
        <f>LOOKUP(B11,'Startovní listina'!$B$3:$B$52,'Startovní listina'!$L$3:$L$52)</f>
        <v>N</v>
      </c>
      <c r="X11" s="81" t="str">
        <f>LOOKUP(B11,'Startovní listina'!$B$3:$B$52,'Startovní listina'!$Q$3:$Q$52)</f>
        <v>N</v>
      </c>
      <c r="Y11" s="81" t="str">
        <f>LOOKUP(B11,'Startovní listina'!$B$3:$B$52,'Startovní listina'!$R$3:$R$52)</f>
        <v>N</v>
      </c>
      <c r="Z11" t="s">
        <v>82</v>
      </c>
      <c r="AA11">
        <f>MAX(G$4:G10)+1</f>
        <v>5</v>
      </c>
      <c r="AB11">
        <f>MAX(H$4:H10)+1</f>
        <v>3</v>
      </c>
      <c r="AC11">
        <f>MAX(I$4:I10)+1</f>
        <v>2</v>
      </c>
      <c r="AD11">
        <f>MAX(J$4:J10)+1</f>
        <v>1</v>
      </c>
      <c r="AE11">
        <f>MAX(K$4:K10)+1</f>
        <v>1</v>
      </c>
      <c r="AF11">
        <f>MAX(L$4:L10)+1</f>
        <v>1</v>
      </c>
      <c r="AG11">
        <f>MAX(M$4:M10)+1</f>
        <v>1</v>
      </c>
      <c r="AH11">
        <f>MAX(N$4:N10)+1</f>
        <v>1</v>
      </c>
      <c r="AI11">
        <f>MAX(O$4:O10)+1</f>
        <v>1</v>
      </c>
      <c r="AJ11">
        <f>MAX(P$4:P10)+1</f>
        <v>1</v>
      </c>
      <c r="AK11">
        <f>MAX(Q$4:Q10)+1</f>
        <v>1</v>
      </c>
      <c r="AL11">
        <f>MAX(R$4:R10)+1</f>
        <v>1</v>
      </c>
      <c r="AN11" s="90">
        <f>LOOKUP(U11,TR!$A$4:$A$11,TR!$B$4:$B$11)</f>
        <v>0.021493055555555557</v>
      </c>
    </row>
    <row r="12" spans="1:40" ht="12.75">
      <c r="A12" s="111" t="s">
        <v>17</v>
      </c>
      <c r="B12" s="114">
        <v>9</v>
      </c>
      <c r="C12" s="110" t="str">
        <f>LOOKUP(B12,'Startovní listina'!$B$3:$B$52,'Startovní listina'!$C$3:$C$52)</f>
        <v>Till Pavel</v>
      </c>
      <c r="D12" s="110" t="str">
        <f>LOOKUP(B12,'Startovní listina'!$B$3:$B$52,'Startovní listina'!$D$3:$D$52)</f>
        <v>Sokol Kolín - Atletika</v>
      </c>
      <c r="E12" s="111">
        <f>LOOKUP(B12,'Startovní listina'!$B$3:$B$52,'Startovní listina'!$E$3:$E$52)</f>
        <v>1965</v>
      </c>
      <c r="F12" s="115">
        <v>0.02210648148148148</v>
      </c>
      <c r="G12" s="121" t="str">
        <f t="shared" si="0"/>
        <v> </v>
      </c>
      <c r="H12" s="121">
        <f t="shared" si="1"/>
        <v>3</v>
      </c>
      <c r="I12" s="121" t="str">
        <f t="shared" si="2"/>
        <v> </v>
      </c>
      <c r="J12" s="121" t="str">
        <f t="shared" si="3"/>
        <v> </v>
      </c>
      <c r="K12" s="121" t="str">
        <f t="shared" si="4"/>
        <v> </v>
      </c>
      <c r="L12" s="121" t="str">
        <f t="shared" si="5"/>
        <v> </v>
      </c>
      <c r="M12" s="121" t="str">
        <f t="shared" si="6"/>
        <v> </v>
      </c>
      <c r="N12" s="121" t="str">
        <f t="shared" si="7"/>
        <v> </v>
      </c>
      <c r="O12" s="121" t="str">
        <f t="shared" si="8"/>
        <v> </v>
      </c>
      <c r="P12" s="121" t="str">
        <f t="shared" si="9"/>
        <v> </v>
      </c>
      <c r="Q12" s="121" t="str">
        <f t="shared" si="10"/>
        <v> </v>
      </c>
      <c r="R12" s="121" t="str">
        <f t="shared" si="11"/>
        <v> </v>
      </c>
      <c r="S12" s="122" t="str">
        <f t="shared" si="12"/>
        <v> </v>
      </c>
      <c r="T12" s="89" t="s">
        <v>82</v>
      </c>
      <c r="U12" s="81" t="str">
        <f>LOOKUP(B12,'Startovní listina'!$B$3:$B$52,'Startovní listina'!$F$3:$F$52)</f>
        <v>B</v>
      </c>
      <c r="V12" s="81" t="str">
        <f>LOOKUP(B12,'Startovní listina'!$B$3:$B$52,'Startovní listina'!$K$3:$K$52)</f>
        <v>N</v>
      </c>
      <c r="W12" s="81" t="str">
        <f>LOOKUP(B12,'Startovní listina'!$B$3:$B$52,'Startovní listina'!$L$3:$L$52)</f>
        <v>N</v>
      </c>
      <c r="X12" s="81" t="str">
        <f>LOOKUP(B12,'Startovní listina'!$B$3:$B$52,'Startovní listina'!$Q$3:$Q$52)</f>
        <v>N</v>
      </c>
      <c r="Y12" s="81" t="str">
        <f>LOOKUP(B12,'Startovní listina'!$B$3:$B$52,'Startovní listina'!$R$3:$R$52)</f>
        <v>N</v>
      </c>
      <c r="Z12" t="s">
        <v>82</v>
      </c>
      <c r="AA12">
        <f>MAX(G$4:G11)+1</f>
        <v>5</v>
      </c>
      <c r="AB12">
        <f>MAX(H$4:H11)+1</f>
        <v>3</v>
      </c>
      <c r="AC12">
        <f>MAX(I$4:I11)+1</f>
        <v>3</v>
      </c>
      <c r="AD12">
        <f>MAX(J$4:J11)+1</f>
        <v>1</v>
      </c>
      <c r="AE12">
        <f>MAX(K$4:K11)+1</f>
        <v>1</v>
      </c>
      <c r="AF12">
        <f>MAX(L$4:L11)+1</f>
        <v>1</v>
      </c>
      <c r="AG12">
        <f>MAX(M$4:M11)+1</f>
        <v>1</v>
      </c>
      <c r="AH12">
        <f>MAX(N$4:N11)+1</f>
        <v>1</v>
      </c>
      <c r="AI12">
        <f>MAX(O$4:O11)+1</f>
        <v>1</v>
      </c>
      <c r="AJ12">
        <f>MAX(P$4:P11)+1</f>
        <v>1</v>
      </c>
      <c r="AK12">
        <f>MAX(Q$4:Q11)+1</f>
        <v>1</v>
      </c>
      <c r="AL12">
        <f>MAX(R$4:R11)+1</f>
        <v>1</v>
      </c>
      <c r="AN12" s="90">
        <f>LOOKUP(U12,TR!$A$4:$A$11,TR!$B$4:$B$11)</f>
        <v>0.019490740740740743</v>
      </c>
    </row>
    <row r="13" spans="1:40" ht="12.75">
      <c r="A13" s="111" t="s">
        <v>18</v>
      </c>
      <c r="B13" s="114">
        <v>266</v>
      </c>
      <c r="C13" s="110" t="str">
        <f>LOOKUP(B13,'Startovní listina'!$B$3:$B$52,'Startovní listina'!$C$3:$C$52)</f>
        <v>Bubeníček Jiří</v>
      </c>
      <c r="D13" s="110" t="str">
        <f>LOOKUP(B13,'Startovní listina'!$B$3:$B$52,'Startovní listina'!$D$3:$D$52)</f>
        <v>TJ Sokol Lhota</v>
      </c>
      <c r="E13" s="111">
        <f>LOOKUP(B13,'Startovní listina'!$B$3:$B$52,'Startovní listina'!$E$3:$E$52)</f>
        <v>1968</v>
      </c>
      <c r="F13" s="115">
        <v>0.02224537037037037</v>
      </c>
      <c r="G13" s="121" t="str">
        <f t="shared" si="0"/>
        <v> </v>
      </c>
      <c r="H13" s="121">
        <f t="shared" si="1"/>
        <v>4</v>
      </c>
      <c r="I13" s="121" t="str">
        <f t="shared" si="2"/>
        <v> </v>
      </c>
      <c r="J13" s="121" t="str">
        <f t="shared" si="3"/>
        <v> </v>
      </c>
      <c r="K13" s="121" t="str">
        <f t="shared" si="4"/>
        <v> </v>
      </c>
      <c r="L13" s="121" t="str">
        <f t="shared" si="5"/>
        <v> </v>
      </c>
      <c r="M13" s="121" t="str">
        <f t="shared" si="6"/>
        <v> </v>
      </c>
      <c r="N13" s="121" t="str">
        <f t="shared" si="7"/>
        <v> </v>
      </c>
      <c r="O13" s="121" t="str">
        <f t="shared" si="8"/>
        <v> </v>
      </c>
      <c r="P13" s="121" t="str">
        <f t="shared" si="9"/>
        <v> </v>
      </c>
      <c r="Q13" s="121" t="str">
        <f t="shared" si="10"/>
        <v> </v>
      </c>
      <c r="R13" s="121" t="str">
        <f t="shared" si="11"/>
        <v> </v>
      </c>
      <c r="S13" s="122" t="str">
        <f t="shared" si="12"/>
        <v> </v>
      </c>
      <c r="T13" s="89" t="s">
        <v>82</v>
      </c>
      <c r="U13" s="81" t="str">
        <f>LOOKUP(B13,'Startovní listina'!$B$3:$B$52,'Startovní listina'!$F$3:$F$52)</f>
        <v>B</v>
      </c>
      <c r="V13" s="81" t="str">
        <f>LOOKUP(B13,'Startovní listina'!$B$3:$B$52,'Startovní listina'!$K$3:$K$52)</f>
        <v>N</v>
      </c>
      <c r="W13" s="81" t="str">
        <f>LOOKUP(B13,'Startovní listina'!$B$3:$B$52,'Startovní listina'!$L$3:$L$52)</f>
        <v>N</v>
      </c>
      <c r="X13" s="81" t="str">
        <f>LOOKUP(B13,'Startovní listina'!$B$3:$B$52,'Startovní listina'!$Q$3:$Q$52)</f>
        <v>N</v>
      </c>
      <c r="Y13" s="81" t="str">
        <f>LOOKUP(B13,'Startovní listina'!$B$3:$B$52,'Startovní listina'!$R$3:$R$52)</f>
        <v>N</v>
      </c>
      <c r="Z13" t="s">
        <v>82</v>
      </c>
      <c r="AA13">
        <f>MAX(G$4:G12)+1</f>
        <v>5</v>
      </c>
      <c r="AB13">
        <f>MAX(H$4:H12)+1</f>
        <v>4</v>
      </c>
      <c r="AC13">
        <f>MAX(I$4:I12)+1</f>
        <v>3</v>
      </c>
      <c r="AD13">
        <f>MAX(J$4:J12)+1</f>
        <v>1</v>
      </c>
      <c r="AE13">
        <f>MAX(K$4:K12)+1</f>
        <v>1</v>
      </c>
      <c r="AF13">
        <f>MAX(L$4:L12)+1</f>
        <v>1</v>
      </c>
      <c r="AG13">
        <f>MAX(M$4:M12)+1</f>
        <v>1</v>
      </c>
      <c r="AH13">
        <f>MAX(N$4:N12)+1</f>
        <v>1</v>
      </c>
      <c r="AI13">
        <f>MAX(O$4:O12)+1</f>
        <v>1</v>
      </c>
      <c r="AJ13">
        <f>MAX(P$4:P12)+1</f>
        <v>1</v>
      </c>
      <c r="AK13">
        <f>MAX(Q$4:Q12)+1</f>
        <v>1</v>
      </c>
      <c r="AL13">
        <f>MAX(R$4:R12)+1</f>
        <v>1</v>
      </c>
      <c r="AN13" s="90">
        <f>LOOKUP(U13,TR!$A$4:$A$11,TR!$B$4:$B$11)</f>
        <v>0.019490740740740743</v>
      </c>
    </row>
    <row r="14" spans="1:40" ht="12.75">
      <c r="A14" s="111" t="s">
        <v>19</v>
      </c>
      <c r="B14" s="114">
        <v>249</v>
      </c>
      <c r="C14" s="110" t="str">
        <f>LOOKUP(B14,'Startovní listina'!$B$3:$B$52,'Startovní listina'!$C$3:$C$52)</f>
        <v>Svoboda Petr</v>
      </c>
      <c r="D14" s="110" t="str">
        <f>LOOKUP(B14,'Startovní listina'!$B$3:$B$52,'Startovní listina'!$D$3:$D$52)</f>
        <v>AC Pardubice</v>
      </c>
      <c r="E14" s="111">
        <f>LOOKUP(B14,'Startovní listina'!$B$3:$B$52,'Startovní listina'!$E$3:$E$52)</f>
        <v>1960</v>
      </c>
      <c r="F14" s="115">
        <v>0.022349537037037032</v>
      </c>
      <c r="G14" s="121" t="str">
        <f t="shared" si="0"/>
        <v> </v>
      </c>
      <c r="H14" s="121">
        <f t="shared" si="1"/>
        <v>5</v>
      </c>
      <c r="I14" s="121" t="str">
        <f t="shared" si="2"/>
        <v> </v>
      </c>
      <c r="J14" s="121" t="str">
        <f t="shared" si="3"/>
        <v> </v>
      </c>
      <c r="K14" s="121" t="str">
        <f t="shared" si="4"/>
        <v> </v>
      </c>
      <c r="L14" s="121" t="str">
        <f t="shared" si="5"/>
        <v> </v>
      </c>
      <c r="M14" s="121" t="str">
        <f t="shared" si="6"/>
        <v> </v>
      </c>
      <c r="N14" s="121" t="str">
        <f t="shared" si="7"/>
        <v> </v>
      </c>
      <c r="O14" s="121" t="str">
        <f t="shared" si="8"/>
        <v> </v>
      </c>
      <c r="P14" s="121" t="str">
        <f t="shared" si="9"/>
        <v> </v>
      </c>
      <c r="Q14" s="121" t="str">
        <f t="shared" si="10"/>
        <v> </v>
      </c>
      <c r="R14" s="121" t="str">
        <f t="shared" si="11"/>
        <v> </v>
      </c>
      <c r="S14" s="122" t="str">
        <f t="shared" si="12"/>
        <v> </v>
      </c>
      <c r="T14" s="89" t="s">
        <v>82</v>
      </c>
      <c r="U14" s="81" t="str">
        <f>LOOKUP(B14,'Startovní listina'!$B$3:$B$52,'Startovní listina'!$F$3:$F$52)</f>
        <v>B</v>
      </c>
      <c r="V14" s="81" t="str">
        <f>LOOKUP(B14,'Startovní listina'!$B$3:$B$52,'Startovní listina'!$K$3:$K$52)</f>
        <v>N</v>
      </c>
      <c r="W14" s="81" t="str">
        <f>LOOKUP(B14,'Startovní listina'!$B$3:$B$52,'Startovní listina'!$L$3:$L$52)</f>
        <v>N</v>
      </c>
      <c r="X14" s="81" t="str">
        <f>LOOKUP(B14,'Startovní listina'!$B$3:$B$52,'Startovní listina'!$Q$3:$Q$52)</f>
        <v>N</v>
      </c>
      <c r="Y14" s="81" t="str">
        <f>LOOKUP(B14,'Startovní listina'!$B$3:$B$52,'Startovní listina'!$R$3:$R$52)</f>
        <v>N</v>
      </c>
      <c r="Z14" t="s">
        <v>82</v>
      </c>
      <c r="AA14">
        <f>MAX(G$4:G13)+1</f>
        <v>5</v>
      </c>
      <c r="AB14">
        <f>MAX(H$4:H13)+1</f>
        <v>5</v>
      </c>
      <c r="AC14">
        <f>MAX(I$4:I13)+1</f>
        <v>3</v>
      </c>
      <c r="AD14">
        <f>MAX(J$4:J13)+1</f>
        <v>1</v>
      </c>
      <c r="AE14">
        <f>MAX(K$4:K13)+1</f>
        <v>1</v>
      </c>
      <c r="AF14">
        <f>MAX(L$4:L13)+1</f>
        <v>1</v>
      </c>
      <c r="AG14">
        <f>MAX(M$4:M13)+1</f>
        <v>1</v>
      </c>
      <c r="AH14">
        <f>MAX(N$4:N13)+1</f>
        <v>1</v>
      </c>
      <c r="AI14">
        <f>MAX(O$4:O13)+1</f>
        <v>1</v>
      </c>
      <c r="AJ14">
        <f>MAX(P$4:P13)+1</f>
        <v>1</v>
      </c>
      <c r="AK14">
        <f>MAX(Q$4:Q13)+1</f>
        <v>1</v>
      </c>
      <c r="AL14">
        <f>MAX(R$4:R13)+1</f>
        <v>1</v>
      </c>
      <c r="AN14" s="90">
        <f>LOOKUP(U14,TR!$A$4:$A$11,TR!$B$4:$B$11)</f>
        <v>0.019490740740740743</v>
      </c>
    </row>
    <row r="15" spans="1:40" ht="12.75">
      <c r="A15" s="111" t="s">
        <v>20</v>
      </c>
      <c r="B15" s="114">
        <v>44</v>
      </c>
      <c r="C15" s="110" t="str">
        <f>LOOKUP(B15,'Startovní listina'!$B$3:$B$52,'Startovní listina'!$C$3:$C$52)</f>
        <v>Hodboď Miroslav</v>
      </c>
      <c r="D15" s="110" t="str">
        <f>LOOKUP(B15,'Startovní listina'!$B$3:$B$52,'Startovní listina'!$D$3:$D$52)</f>
        <v>SKP Nymburk</v>
      </c>
      <c r="E15" s="111">
        <f>LOOKUP(B15,'Startovní listina'!$B$3:$B$52,'Startovní listina'!$E$3:$E$52)</f>
        <v>1974</v>
      </c>
      <c r="F15" s="115">
        <v>0.022604166666666665</v>
      </c>
      <c r="G15" s="121">
        <f t="shared" si="0"/>
        <v>5</v>
      </c>
      <c r="H15" s="121" t="str">
        <f t="shared" si="1"/>
        <v> </v>
      </c>
      <c r="I15" s="121" t="str">
        <f t="shared" si="2"/>
        <v> </v>
      </c>
      <c r="J15" s="121" t="str">
        <f t="shared" si="3"/>
        <v> </v>
      </c>
      <c r="K15" s="121" t="str">
        <f t="shared" si="4"/>
        <v> </v>
      </c>
      <c r="L15" s="121" t="str">
        <f t="shared" si="5"/>
        <v> </v>
      </c>
      <c r="M15" s="121" t="str">
        <f t="shared" si="6"/>
        <v> </v>
      </c>
      <c r="N15" s="121" t="str">
        <f t="shared" si="7"/>
        <v> </v>
      </c>
      <c r="O15" s="121" t="str">
        <f t="shared" si="8"/>
        <v> </v>
      </c>
      <c r="P15" s="121" t="str">
        <f t="shared" si="9"/>
        <v> </v>
      </c>
      <c r="Q15" s="121" t="str">
        <f t="shared" si="10"/>
        <v> </v>
      </c>
      <c r="R15" s="121" t="str">
        <f t="shared" si="11"/>
        <v> </v>
      </c>
      <c r="S15" s="122" t="str">
        <f t="shared" si="12"/>
        <v> </v>
      </c>
      <c r="T15" s="89" t="s">
        <v>82</v>
      </c>
      <c r="U15" s="81" t="str">
        <f>LOOKUP(B15,'Startovní listina'!$B$3:$B$52,'Startovní listina'!$F$3:$F$52)</f>
        <v>A</v>
      </c>
      <c r="V15" s="81" t="str">
        <f>LOOKUP(B15,'Startovní listina'!$B$3:$B$52,'Startovní listina'!$K$3:$K$52)</f>
        <v>N</v>
      </c>
      <c r="W15" s="81" t="str">
        <f>LOOKUP(B15,'Startovní listina'!$B$3:$B$52,'Startovní listina'!$L$3:$L$52)</f>
        <v>N</v>
      </c>
      <c r="X15" s="81" t="str">
        <f>LOOKUP(B15,'Startovní listina'!$B$3:$B$52,'Startovní listina'!$Q$3:$Q$52)</f>
        <v>N</v>
      </c>
      <c r="Y15" s="81" t="str">
        <f>LOOKUP(B15,'Startovní listina'!$B$3:$B$52,'Startovní listina'!$R$3:$R$52)</f>
        <v>N</v>
      </c>
      <c r="Z15" t="s">
        <v>82</v>
      </c>
      <c r="AA15">
        <f>MAX(G$4:G14)+1</f>
        <v>5</v>
      </c>
      <c r="AB15">
        <f>MAX(H$4:H14)+1</f>
        <v>6</v>
      </c>
      <c r="AC15">
        <f>MAX(I$4:I14)+1</f>
        <v>3</v>
      </c>
      <c r="AD15">
        <f>MAX(J$4:J14)+1</f>
        <v>1</v>
      </c>
      <c r="AE15">
        <f>MAX(K$4:K14)+1</f>
        <v>1</v>
      </c>
      <c r="AF15">
        <f>MAX(L$4:L14)+1</f>
        <v>1</v>
      </c>
      <c r="AG15">
        <f>MAX(M$4:M14)+1</f>
        <v>1</v>
      </c>
      <c r="AH15">
        <f>MAX(N$4:N14)+1</f>
        <v>1</v>
      </c>
      <c r="AI15">
        <f>MAX(O$4:O14)+1</f>
        <v>1</v>
      </c>
      <c r="AJ15">
        <f>MAX(P$4:P14)+1</f>
        <v>1</v>
      </c>
      <c r="AK15">
        <f>MAX(Q$4:Q14)+1</f>
        <v>1</v>
      </c>
      <c r="AL15">
        <f>MAX(R$4:R14)+1</f>
        <v>1</v>
      </c>
      <c r="AN15" s="90">
        <f>LOOKUP(U15,TR!$A$4:$A$11,TR!$B$4:$B$11)</f>
        <v>0.01947916666666667</v>
      </c>
    </row>
    <row r="16" spans="1:40" ht="12.75">
      <c r="A16" s="111" t="s">
        <v>21</v>
      </c>
      <c r="B16" s="114">
        <v>47</v>
      </c>
      <c r="C16" s="110" t="str">
        <f>LOOKUP(B16,'Startovní listina'!$B$3:$B$52,'Startovní listina'!$C$3:$C$52)</f>
        <v>Římal Milan</v>
      </c>
      <c r="D16" s="110" t="str">
        <f>LOOKUP(B16,'Startovní listina'!$B$3:$B$52,'Startovní listina'!$D$3:$D$52)</f>
        <v>Sokol Kolín - Atletika</v>
      </c>
      <c r="E16" s="111">
        <f>LOOKUP(B16,'Startovní listina'!$B$3:$B$52,'Startovní listina'!$E$3:$E$52)</f>
        <v>1975</v>
      </c>
      <c r="F16" s="115">
        <v>0.022777777777777775</v>
      </c>
      <c r="G16" s="121">
        <f t="shared" si="0"/>
        <v>6</v>
      </c>
      <c r="H16" s="121" t="str">
        <f t="shared" si="1"/>
        <v> </v>
      </c>
      <c r="I16" s="121" t="str">
        <f t="shared" si="2"/>
        <v> </v>
      </c>
      <c r="J16" s="121" t="str">
        <f t="shared" si="3"/>
        <v> </v>
      </c>
      <c r="K16" s="121" t="str">
        <f t="shared" si="4"/>
        <v> </v>
      </c>
      <c r="L16" s="121" t="str">
        <f t="shared" si="5"/>
        <v> </v>
      </c>
      <c r="M16" s="121" t="str">
        <f t="shared" si="6"/>
        <v> </v>
      </c>
      <c r="N16" s="121" t="str">
        <f t="shared" si="7"/>
        <v> </v>
      </c>
      <c r="O16" s="121" t="str">
        <f t="shared" si="8"/>
        <v> </v>
      </c>
      <c r="P16" s="121" t="str">
        <f t="shared" si="9"/>
        <v> </v>
      </c>
      <c r="Q16" s="121" t="str">
        <f t="shared" si="10"/>
        <v> </v>
      </c>
      <c r="R16" s="121" t="str">
        <f t="shared" si="11"/>
        <v> </v>
      </c>
      <c r="S16" s="122" t="str">
        <f t="shared" si="12"/>
        <v> </v>
      </c>
      <c r="T16" s="89" t="s">
        <v>82</v>
      </c>
      <c r="U16" s="81" t="str">
        <f>LOOKUP(B16,'Startovní listina'!$B$3:$B$52,'Startovní listina'!$F$3:$F$52)</f>
        <v>A</v>
      </c>
      <c r="V16" s="81" t="str">
        <f>LOOKUP(B16,'Startovní listina'!$B$3:$B$52,'Startovní listina'!$K$3:$K$52)</f>
        <v>N</v>
      </c>
      <c r="W16" s="81" t="str">
        <f>LOOKUP(B16,'Startovní listina'!$B$3:$B$52,'Startovní listina'!$L$3:$L$52)</f>
        <v>N</v>
      </c>
      <c r="X16" s="81" t="str">
        <f>LOOKUP(B16,'Startovní listina'!$B$3:$B$52,'Startovní listina'!$Q$3:$Q$52)</f>
        <v>N</v>
      </c>
      <c r="Y16" s="81" t="str">
        <f>LOOKUP(B16,'Startovní listina'!$B$3:$B$52,'Startovní listina'!$R$3:$R$52)</f>
        <v>N</v>
      </c>
      <c r="Z16" t="s">
        <v>82</v>
      </c>
      <c r="AA16">
        <f>MAX(G$4:G15)+1</f>
        <v>6</v>
      </c>
      <c r="AB16">
        <f>MAX(H$4:H15)+1</f>
        <v>6</v>
      </c>
      <c r="AC16">
        <f>MAX(I$4:I15)+1</f>
        <v>3</v>
      </c>
      <c r="AD16">
        <f>MAX(J$4:J15)+1</f>
        <v>1</v>
      </c>
      <c r="AE16">
        <f>MAX(K$4:K15)+1</f>
        <v>1</v>
      </c>
      <c r="AF16">
        <f>MAX(L$4:L15)+1</f>
        <v>1</v>
      </c>
      <c r="AG16">
        <f>MAX(M$4:M15)+1</f>
        <v>1</v>
      </c>
      <c r="AH16">
        <f>MAX(N$4:N15)+1</f>
        <v>1</v>
      </c>
      <c r="AI16">
        <f>MAX(O$4:O15)+1</f>
        <v>1</v>
      </c>
      <c r="AJ16">
        <f>MAX(P$4:P15)+1</f>
        <v>1</v>
      </c>
      <c r="AK16">
        <f>MAX(Q$4:Q15)+1</f>
        <v>1</v>
      </c>
      <c r="AL16">
        <f>MAX(R$4:R15)+1</f>
        <v>1</v>
      </c>
      <c r="AN16" s="90">
        <f>LOOKUP(U16,TR!$A$4:$A$11,TR!$B$4:$B$11)</f>
        <v>0.01947916666666667</v>
      </c>
    </row>
    <row r="17" spans="1:40" ht="12.75">
      <c r="A17" s="111" t="s">
        <v>22</v>
      </c>
      <c r="B17" s="114">
        <v>19</v>
      </c>
      <c r="C17" s="110" t="str">
        <f>LOOKUP(B17,'Startovní listina'!$B$3:$B$52,'Startovní listina'!$C$3:$C$52)</f>
        <v>Černovský Jiří</v>
      </c>
      <c r="D17" s="110" t="str">
        <f>LOOKUP(B17,'Startovní listina'!$B$3:$B$52,'Startovní listina'!$D$3:$D$52)</f>
        <v>Stadion Kutná Hora</v>
      </c>
      <c r="E17" s="111">
        <f>LOOKUP(B17,'Startovní listina'!$B$3:$B$52,'Startovní listina'!$E$3:$E$52)</f>
        <v>1974</v>
      </c>
      <c r="F17" s="115">
        <v>0.024189814814814817</v>
      </c>
      <c r="G17" s="121">
        <f t="shared" si="0"/>
        <v>7</v>
      </c>
      <c r="H17" s="121" t="str">
        <f t="shared" si="1"/>
        <v> </v>
      </c>
      <c r="I17" s="121" t="str">
        <f t="shared" si="2"/>
        <v> </v>
      </c>
      <c r="J17" s="121" t="str">
        <f t="shared" si="3"/>
        <v> </v>
      </c>
      <c r="K17" s="121" t="str">
        <f t="shared" si="4"/>
        <v> </v>
      </c>
      <c r="L17" s="121" t="str">
        <f t="shared" si="5"/>
        <v> </v>
      </c>
      <c r="M17" s="121" t="str">
        <f t="shared" si="6"/>
        <v> </v>
      </c>
      <c r="N17" s="121" t="str">
        <f t="shared" si="7"/>
        <v> </v>
      </c>
      <c r="O17" s="121" t="str">
        <f t="shared" si="8"/>
        <v> </v>
      </c>
      <c r="P17" s="121" t="str">
        <f t="shared" si="9"/>
        <v> </v>
      </c>
      <c r="Q17" s="121" t="str">
        <f t="shared" si="10"/>
        <v> </v>
      </c>
      <c r="R17" s="121" t="str">
        <f t="shared" si="11"/>
        <v> </v>
      </c>
      <c r="S17" s="122" t="str">
        <f t="shared" si="12"/>
        <v> </v>
      </c>
      <c r="T17" s="89" t="s">
        <v>82</v>
      </c>
      <c r="U17" s="81" t="str">
        <f>LOOKUP(B17,'Startovní listina'!$B$3:$B$52,'Startovní listina'!$F$3:$F$52)</f>
        <v>A</v>
      </c>
      <c r="V17" s="81" t="str">
        <f>LOOKUP(B17,'Startovní listina'!$B$3:$B$52,'Startovní listina'!$K$3:$K$52)</f>
        <v>N</v>
      </c>
      <c r="W17" s="81" t="str">
        <f>LOOKUP(B17,'Startovní listina'!$B$3:$B$52,'Startovní listina'!$L$3:$L$52)</f>
        <v>N</v>
      </c>
      <c r="X17" s="81" t="str">
        <f>LOOKUP(B17,'Startovní listina'!$B$3:$B$52,'Startovní listina'!$Q$3:$Q$52)</f>
        <v>N</v>
      </c>
      <c r="Y17" s="81" t="str">
        <f>LOOKUP(B17,'Startovní listina'!$B$3:$B$52,'Startovní listina'!$R$3:$R$52)</f>
        <v>N</v>
      </c>
      <c r="Z17" t="s">
        <v>82</v>
      </c>
      <c r="AA17">
        <f>MAX(G$4:G16)+1</f>
        <v>7</v>
      </c>
      <c r="AB17">
        <f>MAX(H$4:H16)+1</f>
        <v>6</v>
      </c>
      <c r="AC17">
        <f>MAX(I$4:I16)+1</f>
        <v>3</v>
      </c>
      <c r="AD17">
        <f>MAX(J$4:J16)+1</f>
        <v>1</v>
      </c>
      <c r="AE17">
        <f>MAX(K$4:K16)+1</f>
        <v>1</v>
      </c>
      <c r="AF17">
        <f>MAX(L$4:L16)+1</f>
        <v>1</v>
      </c>
      <c r="AG17">
        <f>MAX(M$4:M16)+1</f>
        <v>1</v>
      </c>
      <c r="AH17">
        <f>MAX(N$4:N16)+1</f>
        <v>1</v>
      </c>
      <c r="AI17">
        <f>MAX(O$4:O16)+1</f>
        <v>1</v>
      </c>
      <c r="AJ17">
        <f>MAX(P$4:P16)+1</f>
        <v>1</v>
      </c>
      <c r="AK17">
        <f>MAX(Q$4:Q16)+1</f>
        <v>1</v>
      </c>
      <c r="AL17">
        <f>MAX(R$4:R16)+1</f>
        <v>1</v>
      </c>
      <c r="AN17" s="90">
        <f>LOOKUP(U17,TR!$A$4:$A$11,TR!$B$4:$B$11)</f>
        <v>0.01947916666666667</v>
      </c>
    </row>
    <row r="18" spans="1:40" ht="12.75">
      <c r="A18" s="111" t="s">
        <v>23</v>
      </c>
      <c r="B18" s="114">
        <v>270</v>
      </c>
      <c r="C18" s="110" t="str">
        <f>LOOKUP(B18,'Startovní listina'!$B$3:$B$52,'Startovní listina'!$C$3:$C$52)</f>
        <v>Krátká Anna</v>
      </c>
      <c r="D18" s="110" t="str">
        <f>LOOKUP(B18,'Startovní listina'!$B$3:$B$52,'Startovní listina'!$D$3:$D$52)</f>
        <v>TJ Svitavy</v>
      </c>
      <c r="E18" s="111">
        <f>LOOKUP(B18,'Startovní listina'!$B$3:$B$52,'Startovní listina'!$E$3:$E$52)</f>
        <v>1969</v>
      </c>
      <c r="F18" s="115">
        <v>0.02431712962962963</v>
      </c>
      <c r="G18" s="121" t="str">
        <f t="shared" si="0"/>
        <v> </v>
      </c>
      <c r="H18" s="121" t="str">
        <f t="shared" si="1"/>
        <v> </v>
      </c>
      <c r="I18" s="121" t="str">
        <f t="shared" si="2"/>
        <v> </v>
      </c>
      <c r="J18" s="121" t="str">
        <f t="shared" si="3"/>
        <v> </v>
      </c>
      <c r="K18" s="121" t="str">
        <f t="shared" si="4"/>
        <v> </v>
      </c>
      <c r="L18" s="121" t="str">
        <f t="shared" si="5"/>
        <v> </v>
      </c>
      <c r="M18" s="121">
        <f t="shared" si="6"/>
        <v>1</v>
      </c>
      <c r="N18" s="121" t="str">
        <f t="shared" si="7"/>
        <v> </v>
      </c>
      <c r="O18" s="121" t="str">
        <f t="shared" si="8"/>
        <v> </v>
      </c>
      <c r="P18" s="121" t="str">
        <f t="shared" si="9"/>
        <v> </v>
      </c>
      <c r="Q18" s="121" t="str">
        <f t="shared" si="10"/>
        <v> </v>
      </c>
      <c r="R18" s="121" t="str">
        <f t="shared" si="11"/>
        <v> </v>
      </c>
      <c r="S18" s="122" t="str">
        <f t="shared" si="12"/>
        <v>TR</v>
      </c>
      <c r="T18" s="89" t="s">
        <v>82</v>
      </c>
      <c r="U18" s="81" t="str">
        <f>LOOKUP(B18,'Startovní listina'!$B$3:$B$52,'Startovní listina'!$F$3:$F$52)</f>
        <v>G</v>
      </c>
      <c r="V18" s="81" t="str">
        <f>LOOKUP(B18,'Startovní listina'!$B$3:$B$52,'Startovní listina'!$K$3:$K$52)</f>
        <v>N</v>
      </c>
      <c r="W18" s="81" t="str">
        <f>LOOKUP(B18,'Startovní listina'!$B$3:$B$52,'Startovní listina'!$L$3:$L$52)</f>
        <v>N</v>
      </c>
      <c r="X18" s="81" t="str">
        <f>LOOKUP(B18,'Startovní listina'!$B$3:$B$52,'Startovní listina'!$Q$3:$Q$52)</f>
        <v>N</v>
      </c>
      <c r="Y18" s="81" t="str">
        <f>LOOKUP(B18,'Startovní listina'!$B$3:$B$52,'Startovní listina'!$R$3:$R$52)</f>
        <v>N</v>
      </c>
      <c r="Z18" t="s">
        <v>82</v>
      </c>
      <c r="AA18">
        <f>MAX(G$4:G17)+1</f>
        <v>8</v>
      </c>
      <c r="AB18">
        <f>MAX(H$4:H17)+1</f>
        <v>6</v>
      </c>
      <c r="AC18">
        <f>MAX(I$4:I17)+1</f>
        <v>3</v>
      </c>
      <c r="AD18">
        <f>MAX(J$4:J17)+1</f>
        <v>1</v>
      </c>
      <c r="AE18">
        <f>MAX(K$4:K17)+1</f>
        <v>1</v>
      </c>
      <c r="AF18">
        <f>MAX(L$4:L17)+1</f>
        <v>1</v>
      </c>
      <c r="AG18">
        <f>MAX(M$4:M17)+1</f>
        <v>1</v>
      </c>
      <c r="AH18">
        <f>MAX(N$4:N17)+1</f>
        <v>1</v>
      </c>
      <c r="AI18">
        <f>MAX(O$4:O17)+1</f>
        <v>1</v>
      </c>
      <c r="AJ18">
        <f>MAX(P$4:P17)+1</f>
        <v>1</v>
      </c>
      <c r="AK18">
        <f>MAX(Q$4:Q17)+1</f>
        <v>1</v>
      </c>
      <c r="AL18">
        <f>MAX(R$4:R17)+1</f>
        <v>1</v>
      </c>
      <c r="AN18" s="90">
        <f>LOOKUP(U18,TR!$A$4:$A$11,TR!$B$4:$B$11)</f>
        <v>0.025648148148148146</v>
      </c>
    </row>
    <row r="19" spans="1:40" ht="12.75">
      <c r="A19" s="111" t="s">
        <v>24</v>
      </c>
      <c r="B19" s="114">
        <v>241</v>
      </c>
      <c r="C19" s="110" t="str">
        <f>LOOKUP(B19,'Startovní listina'!$B$3:$B$52,'Startovní listina'!$C$3:$C$52)</f>
        <v>Miler Václav</v>
      </c>
      <c r="D19" s="110" t="str">
        <f>LOOKUP(B19,'Startovní listina'!$B$3:$B$52,'Startovní listina'!$D$3:$D$52)</f>
        <v>Sokol Kolín - Atletika</v>
      </c>
      <c r="E19" s="111">
        <v>1953</v>
      </c>
      <c r="F19" s="115">
        <v>0.024398148148148145</v>
      </c>
      <c r="G19" s="121" t="str">
        <f t="shared" si="0"/>
        <v> </v>
      </c>
      <c r="H19" s="121">
        <f t="shared" si="1"/>
        <v>6</v>
      </c>
      <c r="I19" s="121" t="str">
        <f t="shared" si="2"/>
        <v> </v>
      </c>
      <c r="J19" s="121" t="str">
        <f t="shared" si="3"/>
        <v> </v>
      </c>
      <c r="K19" s="121" t="str">
        <f t="shared" si="4"/>
        <v> </v>
      </c>
      <c r="L19" s="121" t="str">
        <f t="shared" si="5"/>
        <v> </v>
      </c>
      <c r="M19" s="121" t="str">
        <f t="shared" si="6"/>
        <v> </v>
      </c>
      <c r="N19" s="121" t="str">
        <f t="shared" si="7"/>
        <v> </v>
      </c>
      <c r="O19" s="121" t="str">
        <f t="shared" si="8"/>
        <v> </v>
      </c>
      <c r="P19" s="121" t="str">
        <f t="shared" si="9"/>
        <v> </v>
      </c>
      <c r="Q19" s="121" t="str">
        <f t="shared" si="10"/>
        <v> </v>
      </c>
      <c r="R19" s="121" t="str">
        <f t="shared" si="11"/>
        <v> </v>
      </c>
      <c r="S19" s="122" t="str">
        <f t="shared" si="12"/>
        <v> </v>
      </c>
      <c r="T19" s="89" t="s">
        <v>82</v>
      </c>
      <c r="U19" s="81" t="str">
        <f>LOOKUP(B19,'Startovní listina'!$B$3:$B$52,'Startovní listina'!$F$3:$F$52)</f>
        <v>B</v>
      </c>
      <c r="V19" s="81" t="str">
        <f>LOOKUP(B19,'Startovní listina'!$B$3:$B$52,'Startovní listina'!$K$3:$K$52)</f>
        <v>N</v>
      </c>
      <c r="W19" s="81" t="str">
        <f>LOOKUP(B19,'Startovní listina'!$B$3:$B$52,'Startovní listina'!$L$3:$L$52)</f>
        <v>N</v>
      </c>
      <c r="X19" s="81" t="str">
        <f>LOOKUP(B19,'Startovní listina'!$B$3:$B$52,'Startovní listina'!$Q$3:$Q$52)</f>
        <v>N</v>
      </c>
      <c r="Y19" s="81" t="str">
        <f>LOOKUP(B19,'Startovní listina'!$B$3:$B$52,'Startovní listina'!$R$3:$R$52)</f>
        <v>N</v>
      </c>
      <c r="Z19" t="s">
        <v>82</v>
      </c>
      <c r="AA19">
        <f>MAX(G$4:G18)+1</f>
        <v>8</v>
      </c>
      <c r="AB19">
        <f>MAX(H$4:H18)+1</f>
        <v>6</v>
      </c>
      <c r="AC19">
        <f>MAX(I$4:I18)+1</f>
        <v>3</v>
      </c>
      <c r="AD19">
        <f>MAX(J$4:J18)+1</f>
        <v>1</v>
      </c>
      <c r="AE19">
        <f>MAX(K$4:K18)+1</f>
        <v>1</v>
      </c>
      <c r="AF19">
        <f>MAX(L$4:L18)+1</f>
        <v>1</v>
      </c>
      <c r="AG19">
        <f>MAX(M$4:M18)+1</f>
        <v>2</v>
      </c>
      <c r="AH19">
        <f>MAX(N$4:N18)+1</f>
        <v>1</v>
      </c>
      <c r="AI19">
        <f>MAX(O$4:O18)+1</f>
        <v>1</v>
      </c>
      <c r="AJ19">
        <f>MAX(P$4:P18)+1</f>
        <v>1</v>
      </c>
      <c r="AK19">
        <f>MAX(Q$4:Q18)+1</f>
        <v>1</v>
      </c>
      <c r="AL19">
        <f>MAX(R$4:R18)+1</f>
        <v>1</v>
      </c>
      <c r="AN19" s="90">
        <f>LOOKUP(U19,TR!$A$4:$A$11,TR!$B$4:$B$11)</f>
        <v>0.019490740740740743</v>
      </c>
    </row>
    <row r="20" spans="1:40" ht="12.75">
      <c r="A20" s="111" t="s">
        <v>25</v>
      </c>
      <c r="B20" s="114">
        <v>16</v>
      </c>
      <c r="C20" s="110" t="str">
        <f>LOOKUP(B20,'Startovní listina'!$B$3:$B$52,'Startovní listina'!$C$3:$C$52)</f>
        <v>Trnka Jiří</v>
      </c>
      <c r="D20" s="110" t="str">
        <f>LOOKUP(B20,'Startovní listina'!$B$3:$B$52,'Startovní listina'!$D$3:$D$52)</f>
        <v>Kolín</v>
      </c>
      <c r="E20" s="111">
        <f>LOOKUP(B20,'Startovní listina'!$B$3:$B$52,'Startovní listina'!$E$3:$E$52)</f>
        <v>1991</v>
      </c>
      <c r="F20" s="115">
        <v>0.02440972222222222</v>
      </c>
      <c r="G20" s="121">
        <f t="shared" si="0"/>
        <v>8</v>
      </c>
      <c r="H20" s="121" t="str">
        <f t="shared" si="1"/>
        <v> </v>
      </c>
      <c r="I20" s="121" t="str">
        <f t="shared" si="2"/>
        <v> </v>
      </c>
      <c r="J20" s="121" t="str">
        <f t="shared" si="3"/>
        <v> </v>
      </c>
      <c r="K20" s="121" t="str">
        <f t="shared" si="4"/>
        <v> </v>
      </c>
      <c r="L20" s="121" t="str">
        <f t="shared" si="5"/>
        <v> </v>
      </c>
      <c r="M20" s="121" t="str">
        <f t="shared" si="6"/>
        <v> </v>
      </c>
      <c r="N20" s="121" t="str">
        <f t="shared" si="7"/>
        <v> </v>
      </c>
      <c r="O20" s="121" t="str">
        <f t="shared" si="8"/>
        <v> </v>
      </c>
      <c r="P20" s="121" t="str">
        <f t="shared" si="9"/>
        <v> </v>
      </c>
      <c r="Q20" s="121" t="str">
        <f t="shared" si="10"/>
        <v> </v>
      </c>
      <c r="R20" s="121" t="str">
        <f t="shared" si="11"/>
        <v> </v>
      </c>
      <c r="S20" s="122" t="str">
        <f t="shared" si="12"/>
        <v> </v>
      </c>
      <c r="T20" s="89" t="s">
        <v>82</v>
      </c>
      <c r="U20" s="81" t="str">
        <f>LOOKUP(B20,'Startovní listina'!$B$3:$B$52,'Startovní listina'!$F$3:$F$52)</f>
        <v>A</v>
      </c>
      <c r="V20" s="81" t="str">
        <f>LOOKUP(B20,'Startovní listina'!$B$3:$B$52,'Startovní listina'!$K$3:$K$52)</f>
        <v>N</v>
      </c>
      <c r="W20" s="81" t="str">
        <f>LOOKUP(B20,'Startovní listina'!$B$3:$B$52,'Startovní listina'!$L$3:$L$52)</f>
        <v>N</v>
      </c>
      <c r="X20" s="81" t="str">
        <f>LOOKUP(B20,'Startovní listina'!$B$3:$B$52,'Startovní listina'!$Q$3:$Q$52)</f>
        <v>N</v>
      </c>
      <c r="Y20" s="81" t="str">
        <f>LOOKUP(B20,'Startovní listina'!$B$3:$B$52,'Startovní listina'!$R$3:$R$52)</f>
        <v>N</v>
      </c>
      <c r="Z20" t="s">
        <v>82</v>
      </c>
      <c r="AA20">
        <f>MAX(G$4:G19)+1</f>
        <v>8</v>
      </c>
      <c r="AB20">
        <f>MAX(H$4:H19)+1</f>
        <v>7</v>
      </c>
      <c r="AC20">
        <f>MAX(I$4:I19)+1</f>
        <v>3</v>
      </c>
      <c r="AD20">
        <f>MAX(J$4:J19)+1</f>
        <v>1</v>
      </c>
      <c r="AE20">
        <f>MAX(K$4:K19)+1</f>
        <v>1</v>
      </c>
      <c r="AF20">
        <f>MAX(L$4:L19)+1</f>
        <v>1</v>
      </c>
      <c r="AG20">
        <f>MAX(M$4:M19)+1</f>
        <v>2</v>
      </c>
      <c r="AH20">
        <f>MAX(N$4:N19)+1</f>
        <v>1</v>
      </c>
      <c r="AI20">
        <f>MAX(O$4:O19)+1</f>
        <v>1</v>
      </c>
      <c r="AJ20">
        <f>MAX(P$4:P19)+1</f>
        <v>1</v>
      </c>
      <c r="AK20">
        <f>MAX(Q$4:Q19)+1</f>
        <v>1</v>
      </c>
      <c r="AL20">
        <f>MAX(R$4:R19)+1</f>
        <v>1</v>
      </c>
      <c r="AN20" s="90">
        <f>LOOKUP(U20,TR!$A$4:$A$11,TR!$B$4:$B$11)</f>
        <v>0.01947916666666667</v>
      </c>
    </row>
    <row r="21" spans="1:40" ht="12.75">
      <c r="A21" s="111" t="s">
        <v>26</v>
      </c>
      <c r="B21" s="114">
        <v>46</v>
      </c>
      <c r="C21" s="110" t="str">
        <f>LOOKUP(B21,'Startovní listina'!$B$3:$B$52,'Startovní listina'!$C$3:$C$52)</f>
        <v>Vojta Radim</v>
      </c>
      <c r="D21" s="110" t="str">
        <f>LOOKUP(B21,'Startovní listina'!$B$3:$B$52,'Startovní listina'!$D$3:$D$52)</f>
        <v>Hradišťko</v>
      </c>
      <c r="E21" s="111">
        <f>LOOKUP(B21,'Startovní listina'!$B$3:$B$52,'Startovní listina'!$E$3:$E$52)</f>
        <v>1989</v>
      </c>
      <c r="F21" s="115">
        <v>0.024513888888888887</v>
      </c>
      <c r="G21" s="121">
        <f t="shared" si="0"/>
        <v>9</v>
      </c>
      <c r="H21" s="121" t="str">
        <f t="shared" si="1"/>
        <v> </v>
      </c>
      <c r="I21" s="121" t="str">
        <f t="shared" si="2"/>
        <v> </v>
      </c>
      <c r="J21" s="121" t="str">
        <f t="shared" si="3"/>
        <v> </v>
      </c>
      <c r="K21" s="121" t="str">
        <f t="shared" si="4"/>
        <v> </v>
      </c>
      <c r="L21" s="121" t="str">
        <f t="shared" si="5"/>
        <v> </v>
      </c>
      <c r="M21" s="121" t="str">
        <f t="shared" si="6"/>
        <v> </v>
      </c>
      <c r="N21" s="121" t="str">
        <f t="shared" si="7"/>
        <v> </v>
      </c>
      <c r="O21" s="121" t="str">
        <f t="shared" si="8"/>
        <v> </v>
      </c>
      <c r="P21" s="121" t="str">
        <f t="shared" si="9"/>
        <v> </v>
      </c>
      <c r="Q21" s="121" t="str">
        <f t="shared" si="10"/>
        <v> </v>
      </c>
      <c r="R21" s="121" t="str">
        <f t="shared" si="11"/>
        <v> </v>
      </c>
      <c r="S21" s="122" t="str">
        <f t="shared" si="12"/>
        <v> </v>
      </c>
      <c r="T21" s="89" t="s">
        <v>82</v>
      </c>
      <c r="U21" s="81" t="str">
        <f>LOOKUP(B21,'Startovní listina'!$B$3:$B$52,'Startovní listina'!$F$3:$F$52)</f>
        <v>A</v>
      </c>
      <c r="V21" s="81" t="str">
        <f>LOOKUP(B21,'Startovní listina'!$B$3:$B$52,'Startovní listina'!$K$3:$K$52)</f>
        <v>N</v>
      </c>
      <c r="W21" s="81" t="str">
        <f>LOOKUP(B21,'Startovní listina'!$B$3:$B$52,'Startovní listina'!$L$3:$L$52)</f>
        <v>N</v>
      </c>
      <c r="X21" s="81" t="str">
        <f>LOOKUP(B21,'Startovní listina'!$B$3:$B$52,'Startovní listina'!$Q$3:$Q$52)</f>
        <v>N</v>
      </c>
      <c r="Y21" s="81" t="str">
        <f>LOOKUP(B21,'Startovní listina'!$B$3:$B$52,'Startovní listina'!$R$3:$R$52)</f>
        <v>N</v>
      </c>
      <c r="Z21" t="s">
        <v>82</v>
      </c>
      <c r="AA21">
        <f>MAX(G$4:G20)+1</f>
        <v>9</v>
      </c>
      <c r="AB21">
        <f>MAX(H$4:H20)+1</f>
        <v>7</v>
      </c>
      <c r="AC21">
        <f>MAX(I$4:I20)+1</f>
        <v>3</v>
      </c>
      <c r="AD21">
        <f>MAX(J$4:J20)+1</f>
        <v>1</v>
      </c>
      <c r="AE21">
        <f>MAX(K$4:K20)+1</f>
        <v>1</v>
      </c>
      <c r="AF21">
        <f>MAX(L$4:L20)+1</f>
        <v>1</v>
      </c>
      <c r="AG21">
        <f>MAX(M$4:M20)+1</f>
        <v>2</v>
      </c>
      <c r="AH21">
        <f>MAX(N$4:N20)+1</f>
        <v>1</v>
      </c>
      <c r="AI21">
        <f>MAX(O$4:O20)+1</f>
        <v>1</v>
      </c>
      <c r="AJ21">
        <f>MAX(P$4:P20)+1</f>
        <v>1</v>
      </c>
      <c r="AK21">
        <f>MAX(Q$4:Q20)+1</f>
        <v>1</v>
      </c>
      <c r="AL21">
        <f>MAX(R$4:R20)+1</f>
        <v>1</v>
      </c>
      <c r="AN21" s="90">
        <f>LOOKUP(U21,TR!$A$4:$A$11,TR!$B$4:$B$11)</f>
        <v>0.01947916666666667</v>
      </c>
    </row>
    <row r="22" spans="1:40" ht="12.75">
      <c r="A22" s="111" t="s">
        <v>27</v>
      </c>
      <c r="B22" s="114">
        <v>273</v>
      </c>
      <c r="C22" s="110" t="str">
        <f>LOOKUP(B22,'Startovní listina'!$B$3:$B$52,'Startovní listina'!$C$3:$C$52)</f>
        <v>Vavák Libor</v>
      </c>
      <c r="D22" s="110" t="str">
        <f>LOOKUP(B22,'Startovní listina'!$B$3:$B$52,'Startovní listina'!$D$3:$D$52)</f>
        <v>Sokol Sadská</v>
      </c>
      <c r="E22" s="111">
        <f>LOOKUP(B22,'Startovní listina'!$B$3:$B$52,'Startovní listina'!$E$3:$E$52)</f>
        <v>1965</v>
      </c>
      <c r="F22" s="115">
        <v>0.02459490740740741</v>
      </c>
      <c r="G22" s="121" t="str">
        <f t="shared" si="0"/>
        <v> </v>
      </c>
      <c r="H22" s="121">
        <f t="shared" si="1"/>
        <v>7</v>
      </c>
      <c r="I22" s="121" t="str">
        <f t="shared" si="2"/>
        <v> </v>
      </c>
      <c r="J22" s="121" t="str">
        <f t="shared" si="3"/>
        <v> </v>
      </c>
      <c r="K22" s="121" t="str">
        <f t="shared" si="4"/>
        <v> </v>
      </c>
      <c r="L22" s="121" t="str">
        <f t="shared" si="5"/>
        <v> </v>
      </c>
      <c r="M22" s="121" t="str">
        <f t="shared" si="6"/>
        <v> </v>
      </c>
      <c r="N22" s="121" t="str">
        <f t="shared" si="7"/>
        <v> </v>
      </c>
      <c r="O22" s="121" t="str">
        <f t="shared" si="8"/>
        <v> </v>
      </c>
      <c r="P22" s="121" t="str">
        <f t="shared" si="9"/>
        <v> </v>
      </c>
      <c r="Q22" s="121" t="str">
        <f t="shared" si="10"/>
        <v> </v>
      </c>
      <c r="R22" s="121" t="str">
        <f t="shared" si="11"/>
        <v> </v>
      </c>
      <c r="S22" s="122" t="str">
        <f t="shared" si="12"/>
        <v> </v>
      </c>
      <c r="T22" s="89" t="s">
        <v>82</v>
      </c>
      <c r="U22" s="81" t="str">
        <f>LOOKUP(B22,'Startovní listina'!$B$3:$B$52,'Startovní listina'!$F$3:$F$52)</f>
        <v>B</v>
      </c>
      <c r="V22" s="81" t="str">
        <f>LOOKUP(B22,'Startovní listina'!$B$3:$B$52,'Startovní listina'!$K$3:$K$52)</f>
        <v>N</v>
      </c>
      <c r="W22" s="81" t="str">
        <f>LOOKUP(B22,'Startovní listina'!$B$3:$B$52,'Startovní listina'!$L$3:$L$52)</f>
        <v>N</v>
      </c>
      <c r="X22" s="81" t="str">
        <f>LOOKUP(B22,'Startovní listina'!$B$3:$B$52,'Startovní listina'!$Q$3:$Q$52)</f>
        <v>N</v>
      </c>
      <c r="Y22" s="81" t="str">
        <f>LOOKUP(B22,'Startovní listina'!$B$3:$B$52,'Startovní listina'!$R$3:$R$52)</f>
        <v>N</v>
      </c>
      <c r="Z22" t="s">
        <v>82</v>
      </c>
      <c r="AA22">
        <f>MAX(G$4:G21)+1</f>
        <v>10</v>
      </c>
      <c r="AB22">
        <f>MAX(H$4:H21)+1</f>
        <v>7</v>
      </c>
      <c r="AC22">
        <f>MAX(I$4:I21)+1</f>
        <v>3</v>
      </c>
      <c r="AD22">
        <f>MAX(J$4:J21)+1</f>
        <v>1</v>
      </c>
      <c r="AE22">
        <f>MAX(K$4:K21)+1</f>
        <v>1</v>
      </c>
      <c r="AF22">
        <f>MAX(L$4:L21)+1</f>
        <v>1</v>
      </c>
      <c r="AG22">
        <f>MAX(M$4:M21)+1</f>
        <v>2</v>
      </c>
      <c r="AH22">
        <f>MAX(N$4:N21)+1</f>
        <v>1</v>
      </c>
      <c r="AI22">
        <f>MAX(O$4:O21)+1</f>
        <v>1</v>
      </c>
      <c r="AJ22">
        <f>MAX(P$4:P21)+1</f>
        <v>1</v>
      </c>
      <c r="AK22">
        <f>MAX(Q$4:Q21)+1</f>
        <v>1</v>
      </c>
      <c r="AL22">
        <f>MAX(R$4:R21)+1</f>
        <v>1</v>
      </c>
      <c r="AN22" s="90">
        <f>LOOKUP(U22,TR!$A$4:$A$11,TR!$B$4:$B$11)</f>
        <v>0.019490740740740743</v>
      </c>
    </row>
    <row r="23" spans="1:40" ht="12.75">
      <c r="A23" s="111" t="s">
        <v>28</v>
      </c>
      <c r="B23" s="114">
        <v>48</v>
      </c>
      <c r="C23" s="110" t="str">
        <f>LOOKUP(B23,'Startovní listina'!$B$3:$B$52,'Startovní listina'!$C$3:$C$52)</f>
        <v>Dvořák Václav</v>
      </c>
      <c r="D23" s="110" t="str">
        <f>LOOKUP(B23,'Startovní listina'!$B$3:$B$52,'Startovní listina'!$D$3:$D$52)</f>
        <v>Kolín</v>
      </c>
      <c r="E23" s="111">
        <f>LOOKUP(B23,'Startovní listina'!$B$3:$B$52,'Startovní listina'!$E$3:$E$52)</f>
        <v>1981</v>
      </c>
      <c r="F23" s="115">
        <v>0.024652777777777777</v>
      </c>
      <c r="G23" s="121">
        <f t="shared" si="0"/>
        <v>10</v>
      </c>
      <c r="H23" s="121" t="str">
        <f t="shared" si="1"/>
        <v> </v>
      </c>
      <c r="I23" s="121" t="str">
        <f t="shared" si="2"/>
        <v> </v>
      </c>
      <c r="J23" s="121" t="str">
        <f t="shared" si="3"/>
        <v> </v>
      </c>
      <c r="K23" s="121" t="str">
        <f t="shared" si="4"/>
        <v> </v>
      </c>
      <c r="L23" s="121" t="str">
        <f t="shared" si="5"/>
        <v> </v>
      </c>
      <c r="M23" s="121" t="str">
        <f t="shared" si="6"/>
        <v> </v>
      </c>
      <c r="N23" s="121" t="str">
        <f t="shared" si="7"/>
        <v> </v>
      </c>
      <c r="O23" s="121" t="str">
        <f t="shared" si="8"/>
        <v> </v>
      </c>
      <c r="P23" s="121" t="str">
        <f t="shared" si="9"/>
        <v> </v>
      </c>
      <c r="Q23" s="121" t="str">
        <f t="shared" si="10"/>
        <v> </v>
      </c>
      <c r="R23" s="121" t="str">
        <f t="shared" si="11"/>
        <v> </v>
      </c>
      <c r="S23" s="122" t="str">
        <f t="shared" si="12"/>
        <v> </v>
      </c>
      <c r="T23" s="89" t="s">
        <v>82</v>
      </c>
      <c r="U23" s="81" t="str">
        <f>LOOKUP(B23,'Startovní listina'!$B$3:$B$52,'Startovní listina'!$F$3:$F$52)</f>
        <v>A</v>
      </c>
      <c r="V23" s="81" t="str">
        <f>LOOKUP(B23,'Startovní listina'!$B$3:$B$52,'Startovní listina'!$K$3:$K$52)</f>
        <v>N</v>
      </c>
      <c r="W23" s="81" t="str">
        <f>LOOKUP(B23,'Startovní listina'!$B$3:$B$52,'Startovní listina'!$L$3:$L$52)</f>
        <v>N</v>
      </c>
      <c r="X23" s="81" t="str">
        <f>LOOKUP(B23,'Startovní listina'!$B$3:$B$52,'Startovní listina'!$Q$3:$Q$52)</f>
        <v>N</v>
      </c>
      <c r="Y23" s="81" t="str">
        <f>LOOKUP(B23,'Startovní listina'!$B$3:$B$52,'Startovní listina'!$R$3:$R$52)</f>
        <v>N</v>
      </c>
      <c r="Z23" t="s">
        <v>82</v>
      </c>
      <c r="AA23">
        <f>MAX(G$4:G22)+1</f>
        <v>10</v>
      </c>
      <c r="AB23">
        <f>MAX(H$4:H22)+1</f>
        <v>8</v>
      </c>
      <c r="AC23">
        <f>MAX(I$4:I22)+1</f>
        <v>3</v>
      </c>
      <c r="AD23">
        <f>MAX(J$4:J22)+1</f>
        <v>1</v>
      </c>
      <c r="AE23">
        <f>MAX(K$4:K22)+1</f>
        <v>1</v>
      </c>
      <c r="AF23">
        <f>MAX(L$4:L22)+1</f>
        <v>1</v>
      </c>
      <c r="AG23">
        <f>MAX(M$4:M22)+1</f>
        <v>2</v>
      </c>
      <c r="AH23">
        <f>MAX(N$4:N22)+1</f>
        <v>1</v>
      </c>
      <c r="AI23">
        <f>MAX(O$4:O22)+1</f>
        <v>1</v>
      </c>
      <c r="AJ23">
        <f>MAX(P$4:P22)+1</f>
        <v>1</v>
      </c>
      <c r="AK23">
        <f>MAX(Q$4:Q22)+1</f>
        <v>1</v>
      </c>
      <c r="AL23">
        <f>MAX(R$4:R22)+1</f>
        <v>1</v>
      </c>
      <c r="AN23" s="90">
        <f>LOOKUP(U23,TR!$A$4:$A$11,TR!$B$4:$B$11)</f>
        <v>0.01947916666666667</v>
      </c>
    </row>
    <row r="24" spans="1:40" ht="12.75">
      <c r="A24" s="111" t="s">
        <v>29</v>
      </c>
      <c r="B24" s="114">
        <v>252</v>
      </c>
      <c r="C24" s="110" t="str">
        <f>LOOKUP(B24,'Startovní listina'!$B$3:$B$52,'Startovní listina'!$C$3:$C$52)</f>
        <v>Kunášek Karel</v>
      </c>
      <c r="D24" s="110" t="str">
        <f>LOOKUP(B24,'Startovní listina'!$B$3:$B$52,'Startovní listina'!$D$3:$D$52)</f>
        <v>Triatlon Čáslav</v>
      </c>
      <c r="E24" s="111">
        <f>LOOKUP(B24,'Startovní listina'!$B$3:$B$52,'Startovní listina'!$E$3:$E$52)</f>
        <v>1948</v>
      </c>
      <c r="F24" s="115">
        <v>0.02511574074074074</v>
      </c>
      <c r="G24" s="121" t="str">
        <f t="shared" si="0"/>
        <v> </v>
      </c>
      <c r="H24" s="121" t="str">
        <f t="shared" si="1"/>
        <v> </v>
      </c>
      <c r="I24" s="121" t="str">
        <f t="shared" si="2"/>
        <v> </v>
      </c>
      <c r="J24" s="121">
        <f t="shared" si="3"/>
        <v>1</v>
      </c>
      <c r="K24" s="121" t="str">
        <f t="shared" si="4"/>
        <v> </v>
      </c>
      <c r="L24" s="121" t="str">
        <f t="shared" si="5"/>
        <v> </v>
      </c>
      <c r="M24" s="121" t="str">
        <f t="shared" si="6"/>
        <v> </v>
      </c>
      <c r="N24" s="121" t="str">
        <f t="shared" si="7"/>
        <v> </v>
      </c>
      <c r="O24" s="121" t="str">
        <f t="shared" si="8"/>
        <v> </v>
      </c>
      <c r="P24" s="121" t="str">
        <f t="shared" si="9"/>
        <v> </v>
      </c>
      <c r="Q24" s="121" t="str">
        <f t="shared" si="10"/>
        <v> </v>
      </c>
      <c r="R24" s="121" t="str">
        <f t="shared" si="11"/>
        <v> </v>
      </c>
      <c r="S24" s="122" t="str">
        <f t="shared" si="12"/>
        <v> </v>
      </c>
      <c r="T24" s="89" t="s">
        <v>82</v>
      </c>
      <c r="U24" s="81" t="str">
        <f>LOOKUP(B24,'Startovní listina'!$B$3:$B$52,'Startovní listina'!$F$3:$F$52)</f>
        <v>D</v>
      </c>
      <c r="V24" s="81" t="str">
        <f>LOOKUP(B24,'Startovní listina'!$B$3:$B$52,'Startovní listina'!$K$3:$K$52)</f>
        <v>N</v>
      </c>
      <c r="W24" s="81" t="str">
        <f>LOOKUP(B24,'Startovní listina'!$B$3:$B$52,'Startovní listina'!$L$3:$L$52)</f>
        <v>N</v>
      </c>
      <c r="X24" s="81" t="str">
        <f>LOOKUP(B24,'Startovní listina'!$B$3:$B$52,'Startovní listina'!$Q$3:$Q$52)</f>
        <v>N</v>
      </c>
      <c r="Y24" s="81" t="str">
        <f>LOOKUP(B24,'Startovní listina'!$B$3:$B$52,'Startovní listina'!$R$3:$R$52)</f>
        <v>N</v>
      </c>
      <c r="Z24" t="s">
        <v>82</v>
      </c>
      <c r="AA24">
        <f>MAX(G$4:G23)+1</f>
        <v>11</v>
      </c>
      <c r="AB24">
        <f>MAX(H$4:H23)+1</f>
        <v>8</v>
      </c>
      <c r="AC24">
        <f>MAX(I$4:I23)+1</f>
        <v>3</v>
      </c>
      <c r="AD24">
        <f>MAX(J$4:J23)+1</f>
        <v>1</v>
      </c>
      <c r="AE24">
        <f>MAX(K$4:K23)+1</f>
        <v>1</v>
      </c>
      <c r="AF24">
        <f>MAX(L$4:L23)+1</f>
        <v>1</v>
      </c>
      <c r="AG24">
        <f>MAX(M$4:M23)+1</f>
        <v>2</v>
      </c>
      <c r="AH24">
        <f>MAX(N$4:N23)+1</f>
        <v>1</v>
      </c>
      <c r="AI24">
        <f>MAX(O$4:O23)+1</f>
        <v>1</v>
      </c>
      <c r="AJ24">
        <f>MAX(P$4:P23)+1</f>
        <v>1</v>
      </c>
      <c r="AK24">
        <f>MAX(Q$4:Q23)+1</f>
        <v>1</v>
      </c>
      <c r="AL24">
        <f>MAX(R$4:R23)+1</f>
        <v>1</v>
      </c>
      <c r="AN24" s="90">
        <f>LOOKUP(U24,TR!$A$4:$A$11,TR!$B$4:$B$11)</f>
        <v>0.02332175925925926</v>
      </c>
    </row>
    <row r="25" spans="1:40" ht="12.75">
      <c r="A25" s="111" t="s">
        <v>30</v>
      </c>
      <c r="B25" s="114">
        <v>12</v>
      </c>
      <c r="C25" s="110" t="str">
        <f>LOOKUP(B25,'Startovní listina'!$B$3:$B$52,'Startovní listina'!$C$3:$C$52)</f>
        <v>Novotný Petr</v>
      </c>
      <c r="D25" s="110" t="str">
        <f>LOOKUP(B25,'Startovní listina'!$B$3:$B$52,'Startovní listina'!$D$3:$D$52)</f>
        <v>Radovesnice</v>
      </c>
      <c r="E25" s="111">
        <f>LOOKUP(B25,'Startovní listina'!$B$3:$B$52,'Startovní listina'!$E$3:$E$52)</f>
        <v>1970</v>
      </c>
      <c r="F25" s="115">
        <v>0.02525462962962963</v>
      </c>
      <c r="G25" s="121">
        <f t="shared" si="0"/>
        <v>11</v>
      </c>
      <c r="H25" s="121" t="str">
        <f t="shared" si="1"/>
        <v> </v>
      </c>
      <c r="I25" s="121" t="str">
        <f t="shared" si="2"/>
        <v> </v>
      </c>
      <c r="J25" s="121" t="str">
        <f t="shared" si="3"/>
        <v> </v>
      </c>
      <c r="K25" s="121" t="str">
        <f t="shared" si="4"/>
        <v> </v>
      </c>
      <c r="L25" s="121" t="str">
        <f t="shared" si="5"/>
        <v> </v>
      </c>
      <c r="M25" s="121" t="str">
        <f t="shared" si="6"/>
        <v> </v>
      </c>
      <c r="N25" s="121" t="str">
        <f t="shared" si="7"/>
        <v> </v>
      </c>
      <c r="O25" s="121" t="str">
        <f t="shared" si="8"/>
        <v> </v>
      </c>
      <c r="P25" s="121" t="str">
        <f t="shared" si="9"/>
        <v> </v>
      </c>
      <c r="Q25" s="121" t="str">
        <f t="shared" si="10"/>
        <v> </v>
      </c>
      <c r="R25" s="121" t="str">
        <f t="shared" si="11"/>
        <v> </v>
      </c>
      <c r="S25" s="122" t="str">
        <f t="shared" si="12"/>
        <v> </v>
      </c>
      <c r="T25" s="89" t="s">
        <v>82</v>
      </c>
      <c r="U25" s="81" t="str">
        <f>LOOKUP(B25,'Startovní listina'!$B$3:$B$52,'Startovní listina'!$F$3:$F$52)</f>
        <v>A</v>
      </c>
      <c r="V25" s="81" t="str">
        <f>LOOKUP(B25,'Startovní listina'!$B$3:$B$52,'Startovní listina'!$K$3:$K$52)</f>
        <v>N</v>
      </c>
      <c r="W25" s="81" t="str">
        <f>LOOKUP(B25,'Startovní listina'!$B$3:$B$52,'Startovní listina'!$L$3:$L$52)</f>
        <v>N</v>
      </c>
      <c r="X25" s="81" t="str">
        <f>LOOKUP(B25,'Startovní listina'!$B$3:$B$52,'Startovní listina'!$Q$3:$Q$52)</f>
        <v>N</v>
      </c>
      <c r="Y25" s="81" t="str">
        <f>LOOKUP(B25,'Startovní listina'!$B$3:$B$52,'Startovní listina'!$R$3:$R$52)</f>
        <v>N</v>
      </c>
      <c r="Z25" t="s">
        <v>82</v>
      </c>
      <c r="AA25">
        <f>MAX(G$4:G24)+1</f>
        <v>11</v>
      </c>
      <c r="AB25">
        <f>MAX(H$4:H24)+1</f>
        <v>8</v>
      </c>
      <c r="AC25">
        <f>MAX(I$4:I24)+1</f>
        <v>3</v>
      </c>
      <c r="AD25">
        <f>MAX(J$4:J24)+1</f>
        <v>2</v>
      </c>
      <c r="AE25">
        <f>MAX(K$4:K24)+1</f>
        <v>1</v>
      </c>
      <c r="AF25">
        <f>MAX(L$4:L24)+1</f>
        <v>1</v>
      </c>
      <c r="AG25">
        <f>MAX(M$4:M24)+1</f>
        <v>2</v>
      </c>
      <c r="AH25">
        <f>MAX(N$4:N24)+1</f>
        <v>1</v>
      </c>
      <c r="AI25">
        <f>MAX(O$4:O24)+1</f>
        <v>1</v>
      </c>
      <c r="AJ25">
        <f>MAX(P$4:P24)+1</f>
        <v>1</v>
      </c>
      <c r="AK25">
        <f>MAX(Q$4:Q24)+1</f>
        <v>1</v>
      </c>
      <c r="AL25">
        <f>MAX(R$4:R24)+1</f>
        <v>1</v>
      </c>
      <c r="AN25" s="90">
        <f>LOOKUP(U25,TR!$A$4:$A$11,TR!$B$4:$B$11)</f>
        <v>0.01947916666666667</v>
      </c>
    </row>
    <row r="26" spans="1:40" ht="12.75">
      <c r="A26" s="111" t="s">
        <v>31</v>
      </c>
      <c r="B26" s="114">
        <v>43</v>
      </c>
      <c r="C26" s="110" t="str">
        <f>LOOKUP(B26,'Startovní listina'!$B$3:$B$52,'Startovní listina'!$C$3:$C$52)</f>
        <v>Kalný Petr</v>
      </c>
      <c r="D26" s="110" t="str">
        <f>LOOKUP(B26,'Startovní listina'!$B$3:$B$52,'Startovní listina'!$D$3:$D$52)</f>
        <v>Pardubice</v>
      </c>
      <c r="E26" s="111">
        <f>LOOKUP(B26,'Startovní listina'!$B$3:$B$52,'Startovní listina'!$E$3:$E$52)</f>
        <v>1981</v>
      </c>
      <c r="F26" s="115">
        <v>0.025613425925925925</v>
      </c>
      <c r="G26" s="121">
        <f t="shared" si="0"/>
        <v>12</v>
      </c>
      <c r="H26" s="121" t="str">
        <f t="shared" si="1"/>
        <v> </v>
      </c>
      <c r="I26" s="121" t="str">
        <f t="shared" si="2"/>
        <v> </v>
      </c>
      <c r="J26" s="121" t="str">
        <f t="shared" si="3"/>
        <v> </v>
      </c>
      <c r="K26" s="121" t="str">
        <f t="shared" si="4"/>
        <v> </v>
      </c>
      <c r="L26" s="121" t="str">
        <f t="shared" si="5"/>
        <v> </v>
      </c>
      <c r="M26" s="121" t="str">
        <f t="shared" si="6"/>
        <v> </v>
      </c>
      <c r="N26" s="121" t="str">
        <f t="shared" si="7"/>
        <v> </v>
      </c>
      <c r="O26" s="121" t="str">
        <f t="shared" si="8"/>
        <v> </v>
      </c>
      <c r="P26" s="121" t="str">
        <f t="shared" si="9"/>
        <v> </v>
      </c>
      <c r="Q26" s="121" t="str">
        <f t="shared" si="10"/>
        <v> </v>
      </c>
      <c r="R26" s="121" t="str">
        <f t="shared" si="11"/>
        <v> </v>
      </c>
      <c r="S26" s="122" t="str">
        <f t="shared" si="12"/>
        <v> </v>
      </c>
      <c r="T26" s="89" t="s">
        <v>82</v>
      </c>
      <c r="U26" s="81" t="str">
        <f>LOOKUP(B26,'Startovní listina'!$B$3:$B$52,'Startovní listina'!$F$3:$F$52)</f>
        <v>A</v>
      </c>
      <c r="V26" s="81" t="str">
        <f>LOOKUP(B26,'Startovní listina'!$B$3:$B$52,'Startovní listina'!$K$3:$K$52)</f>
        <v>N</v>
      </c>
      <c r="W26" s="81" t="str">
        <f>LOOKUP(B26,'Startovní listina'!$B$3:$B$52,'Startovní listina'!$L$3:$L$52)</f>
        <v>N</v>
      </c>
      <c r="X26" s="81" t="str">
        <f>LOOKUP(B26,'Startovní listina'!$B$3:$B$52,'Startovní listina'!$Q$3:$Q$52)</f>
        <v>N</v>
      </c>
      <c r="Y26" s="81" t="str">
        <f>LOOKUP(B26,'Startovní listina'!$B$3:$B$52,'Startovní listina'!$R$3:$R$52)</f>
        <v>N</v>
      </c>
      <c r="Z26" t="s">
        <v>82</v>
      </c>
      <c r="AA26">
        <f>MAX(G$4:G25)+1</f>
        <v>12</v>
      </c>
      <c r="AB26">
        <f>MAX(H$4:H25)+1</f>
        <v>8</v>
      </c>
      <c r="AC26">
        <f>MAX(I$4:I25)+1</f>
        <v>3</v>
      </c>
      <c r="AD26">
        <f>MAX(J$4:J25)+1</f>
        <v>2</v>
      </c>
      <c r="AE26">
        <f>MAX(K$4:K25)+1</f>
        <v>1</v>
      </c>
      <c r="AF26">
        <f>MAX(L$4:L25)+1</f>
        <v>1</v>
      </c>
      <c r="AG26">
        <f>MAX(M$4:M25)+1</f>
        <v>2</v>
      </c>
      <c r="AH26">
        <f>MAX(N$4:N25)+1</f>
        <v>1</v>
      </c>
      <c r="AI26">
        <f>MAX(O$4:O25)+1</f>
        <v>1</v>
      </c>
      <c r="AJ26">
        <f>MAX(P$4:P25)+1</f>
        <v>1</v>
      </c>
      <c r="AK26">
        <f>MAX(Q$4:Q25)+1</f>
        <v>1</v>
      </c>
      <c r="AL26">
        <f>MAX(R$4:R25)+1</f>
        <v>1</v>
      </c>
      <c r="AN26" s="90">
        <f>LOOKUP(U26,TR!$A$4:$A$11,TR!$B$4:$B$11)</f>
        <v>0.01947916666666667</v>
      </c>
    </row>
    <row r="27" spans="1:40" ht="12.75">
      <c r="A27" s="111" t="s">
        <v>32</v>
      </c>
      <c r="B27" s="114">
        <v>541</v>
      </c>
      <c r="C27" s="110" t="str">
        <f>LOOKUP(B27,'Startovní listina'!$B$3:$B$52,'Startovní listina'!$C$3:$C$52)</f>
        <v>Říha Miroslav</v>
      </c>
      <c r="D27" s="110" t="str">
        <f>LOOKUP(B27,'Startovní listina'!$B$3:$B$52,'Startovní listina'!$D$3:$D$52)</f>
        <v>Sokol Sadská</v>
      </c>
      <c r="E27" s="111">
        <f>LOOKUP(B27,'Startovní listina'!$B$3:$B$52,'Startovní listina'!$E$3:$E$52)</f>
        <v>1945</v>
      </c>
      <c r="F27" s="115">
        <v>0.026504629629629628</v>
      </c>
      <c r="G27" s="121" t="str">
        <f t="shared" si="0"/>
        <v> </v>
      </c>
      <c r="H27" s="121" t="str">
        <f t="shared" si="1"/>
        <v> </v>
      </c>
      <c r="I27" s="121" t="str">
        <f t="shared" si="2"/>
        <v> </v>
      </c>
      <c r="J27" s="121">
        <f t="shared" si="3"/>
        <v>2</v>
      </c>
      <c r="K27" s="121" t="str">
        <f t="shared" si="4"/>
        <v> </v>
      </c>
      <c r="L27" s="121" t="str">
        <f t="shared" si="5"/>
        <v> </v>
      </c>
      <c r="M27" s="121" t="str">
        <f t="shared" si="6"/>
        <v> </v>
      </c>
      <c r="N27" s="121" t="str">
        <f t="shared" si="7"/>
        <v> </v>
      </c>
      <c r="O27" s="121" t="str">
        <f t="shared" si="8"/>
        <v> </v>
      </c>
      <c r="P27" s="121" t="str">
        <f t="shared" si="9"/>
        <v> </v>
      </c>
      <c r="Q27" s="121" t="str">
        <f t="shared" si="10"/>
        <v> </v>
      </c>
      <c r="R27" s="121" t="str">
        <f t="shared" si="11"/>
        <v> </v>
      </c>
      <c r="S27" s="122" t="str">
        <f t="shared" si="12"/>
        <v> </v>
      </c>
      <c r="T27" s="89" t="s">
        <v>82</v>
      </c>
      <c r="U27" s="81" t="str">
        <f>LOOKUP(B27,'Startovní listina'!$B$3:$B$52,'Startovní listina'!$F$3:$F$52)</f>
        <v>D</v>
      </c>
      <c r="V27" s="81" t="str">
        <f>LOOKUP(B27,'Startovní listina'!$B$3:$B$52,'Startovní listina'!$K$3:$K$52)</f>
        <v>N</v>
      </c>
      <c r="W27" s="81" t="str">
        <f>LOOKUP(B27,'Startovní listina'!$B$3:$B$52,'Startovní listina'!$L$3:$L$52)</f>
        <v>N</v>
      </c>
      <c r="X27" s="81" t="str">
        <f>LOOKUP(B27,'Startovní listina'!$B$3:$B$52,'Startovní listina'!$Q$3:$Q$52)</f>
        <v>N</v>
      </c>
      <c r="Y27" s="81" t="str">
        <f>LOOKUP(B27,'Startovní listina'!$B$3:$B$52,'Startovní listina'!$R$3:$R$52)</f>
        <v>N</v>
      </c>
      <c r="Z27" t="s">
        <v>82</v>
      </c>
      <c r="AA27">
        <f>MAX(G$4:G26)+1</f>
        <v>13</v>
      </c>
      <c r="AB27">
        <f>MAX(H$4:H26)+1</f>
        <v>8</v>
      </c>
      <c r="AC27">
        <f>MAX(I$4:I26)+1</f>
        <v>3</v>
      </c>
      <c r="AD27">
        <f>MAX(J$4:J26)+1</f>
        <v>2</v>
      </c>
      <c r="AE27">
        <f>MAX(K$4:K26)+1</f>
        <v>1</v>
      </c>
      <c r="AF27">
        <f>MAX(L$4:L26)+1</f>
        <v>1</v>
      </c>
      <c r="AG27">
        <f>MAX(M$4:M26)+1</f>
        <v>2</v>
      </c>
      <c r="AH27">
        <f>MAX(N$4:N26)+1</f>
        <v>1</v>
      </c>
      <c r="AI27">
        <f>MAX(O$4:O26)+1</f>
        <v>1</v>
      </c>
      <c r="AJ27">
        <f>MAX(P$4:P26)+1</f>
        <v>1</v>
      </c>
      <c r="AK27">
        <f>MAX(Q$4:Q26)+1</f>
        <v>1</v>
      </c>
      <c r="AL27">
        <f>MAX(R$4:R26)+1</f>
        <v>1</v>
      </c>
      <c r="AN27" s="90">
        <f>LOOKUP(U27,TR!$A$4:$A$11,TR!$B$4:$B$11)</f>
        <v>0.02332175925925926</v>
      </c>
    </row>
    <row r="28" spans="1:40" ht="12.75">
      <c r="A28" s="111" t="s">
        <v>33</v>
      </c>
      <c r="B28" s="114">
        <v>242</v>
      </c>
      <c r="C28" s="110" t="str">
        <f>LOOKUP(B28,'Startovní listina'!$B$3:$B$52,'Startovní listina'!$C$3:$C$52)</f>
        <v>Pečenka Libor</v>
      </c>
      <c r="D28" s="110" t="str">
        <f>LOOKUP(B28,'Startovní listina'!$B$3:$B$52,'Startovní listina'!$D$3:$D$52)</f>
        <v>KHB Radegast</v>
      </c>
      <c r="E28" s="111">
        <f>LOOKUP(B28,'Startovní listina'!$B$3:$B$52,'Startovní listina'!$E$3:$E$52)</f>
        <v>1961</v>
      </c>
      <c r="F28" s="115">
        <v>0.02670138888888889</v>
      </c>
      <c r="G28" s="121" t="str">
        <f t="shared" si="0"/>
        <v> </v>
      </c>
      <c r="H28" s="121">
        <f t="shared" si="1"/>
        <v>8</v>
      </c>
      <c r="I28" s="121" t="str">
        <f t="shared" si="2"/>
        <v> </v>
      </c>
      <c r="J28" s="121" t="str">
        <f t="shared" si="3"/>
        <v> </v>
      </c>
      <c r="K28" s="121" t="str">
        <f t="shared" si="4"/>
        <v> </v>
      </c>
      <c r="L28" s="121" t="str">
        <f t="shared" si="5"/>
        <v> </v>
      </c>
      <c r="M28" s="121" t="str">
        <f t="shared" si="6"/>
        <v> </v>
      </c>
      <c r="N28" s="121" t="str">
        <f t="shared" si="7"/>
        <v> </v>
      </c>
      <c r="O28" s="121" t="str">
        <f t="shared" si="8"/>
        <v> </v>
      </c>
      <c r="P28" s="121" t="str">
        <f t="shared" si="9"/>
        <v> </v>
      </c>
      <c r="Q28" s="121" t="str">
        <f t="shared" si="10"/>
        <v> </v>
      </c>
      <c r="R28" s="121" t="str">
        <f t="shared" si="11"/>
        <v> </v>
      </c>
      <c r="S28" s="122" t="str">
        <f t="shared" si="12"/>
        <v> </v>
      </c>
      <c r="T28" s="89" t="s">
        <v>82</v>
      </c>
      <c r="U28" s="81" t="str">
        <f>LOOKUP(B28,'Startovní listina'!$B$3:$B$52,'Startovní listina'!$F$3:$F$52)</f>
        <v>B</v>
      </c>
      <c r="V28" s="81" t="str">
        <f>LOOKUP(B28,'Startovní listina'!$B$3:$B$52,'Startovní listina'!$K$3:$K$52)</f>
        <v>N</v>
      </c>
      <c r="W28" s="81" t="str">
        <f>LOOKUP(B28,'Startovní listina'!$B$3:$B$52,'Startovní listina'!$L$3:$L$52)</f>
        <v>N</v>
      </c>
      <c r="X28" s="81" t="str">
        <f>LOOKUP(B28,'Startovní listina'!$B$3:$B$52,'Startovní listina'!$Q$3:$Q$52)</f>
        <v>N</v>
      </c>
      <c r="Y28" s="81" t="str">
        <f>LOOKUP(B28,'Startovní listina'!$B$3:$B$52,'Startovní listina'!$R$3:$R$52)</f>
        <v>N</v>
      </c>
      <c r="Z28" t="s">
        <v>82</v>
      </c>
      <c r="AA28">
        <f>MAX(G$4:G27)+1</f>
        <v>13</v>
      </c>
      <c r="AB28">
        <f>MAX(H$4:H27)+1</f>
        <v>8</v>
      </c>
      <c r="AC28">
        <f>MAX(I$4:I27)+1</f>
        <v>3</v>
      </c>
      <c r="AD28">
        <f>MAX(J$4:J27)+1</f>
        <v>3</v>
      </c>
      <c r="AE28">
        <f>MAX(K$4:K27)+1</f>
        <v>1</v>
      </c>
      <c r="AF28">
        <f>MAX(L$4:L27)+1</f>
        <v>1</v>
      </c>
      <c r="AG28">
        <f>MAX(M$4:M27)+1</f>
        <v>2</v>
      </c>
      <c r="AH28">
        <f>MAX(N$4:N27)+1</f>
        <v>1</v>
      </c>
      <c r="AI28">
        <f>MAX(O$4:O27)+1</f>
        <v>1</v>
      </c>
      <c r="AJ28">
        <f>MAX(P$4:P27)+1</f>
        <v>1</v>
      </c>
      <c r="AK28">
        <f>MAX(Q$4:Q27)+1</f>
        <v>1</v>
      </c>
      <c r="AL28">
        <f>MAX(R$4:R27)+1</f>
        <v>1</v>
      </c>
      <c r="AN28" s="90">
        <f>LOOKUP(U28,TR!$A$4:$A$11,TR!$B$4:$B$11)</f>
        <v>0.019490740740740743</v>
      </c>
    </row>
    <row r="29" spans="1:40" ht="12.75">
      <c r="A29" s="111" t="s">
        <v>34</v>
      </c>
      <c r="B29" s="114">
        <v>49</v>
      </c>
      <c r="C29" s="110" t="str">
        <f>LOOKUP(B29,'Startovní listina'!$B$3:$B$52,'Startovní listina'!$C$3:$C$52)</f>
        <v>Mikásková Michaela</v>
      </c>
      <c r="D29" s="110" t="str">
        <f>LOOKUP(B29,'Startovní listina'!$B$3:$B$52,'Startovní listina'!$D$3:$D$52)</f>
        <v>TJ Krkonoše Vrchlabí</v>
      </c>
      <c r="E29" s="111">
        <f>LOOKUP(B29,'Startovní listina'!$B$3:$B$52,'Startovní listina'!$E$3:$E$52)</f>
        <v>1971</v>
      </c>
      <c r="F29" s="115">
        <v>0.027037037037037037</v>
      </c>
      <c r="G29" s="121" t="str">
        <f t="shared" si="0"/>
        <v> </v>
      </c>
      <c r="H29" s="121" t="str">
        <f t="shared" si="1"/>
        <v> </v>
      </c>
      <c r="I29" s="121" t="str">
        <f t="shared" si="2"/>
        <v> </v>
      </c>
      <c r="J29" s="121" t="str">
        <f t="shared" si="3"/>
        <v> </v>
      </c>
      <c r="K29" s="121" t="str">
        <f t="shared" si="4"/>
        <v> </v>
      </c>
      <c r="L29" s="121" t="str">
        <f t="shared" si="5"/>
        <v> </v>
      </c>
      <c r="M29" s="121">
        <f t="shared" si="6"/>
        <v>2</v>
      </c>
      <c r="N29" s="121" t="str">
        <f t="shared" si="7"/>
        <v> </v>
      </c>
      <c r="O29" s="121" t="str">
        <f t="shared" si="8"/>
        <v> </v>
      </c>
      <c r="P29" s="121" t="str">
        <f t="shared" si="9"/>
        <v> </v>
      </c>
      <c r="Q29" s="121" t="str">
        <f t="shared" si="10"/>
        <v> </v>
      </c>
      <c r="R29" s="121" t="str">
        <f t="shared" si="11"/>
        <v> </v>
      </c>
      <c r="S29" s="122" t="str">
        <f t="shared" si="12"/>
        <v> </v>
      </c>
      <c r="T29" s="89" t="s">
        <v>82</v>
      </c>
      <c r="U29" s="81" t="str">
        <f>LOOKUP(B29,'Startovní listina'!$B$3:$B$52,'Startovní listina'!$F$3:$F$52)</f>
        <v>G</v>
      </c>
      <c r="V29" s="81" t="str">
        <f>LOOKUP(B29,'Startovní listina'!$B$3:$B$52,'Startovní listina'!$K$3:$K$52)</f>
        <v>N</v>
      </c>
      <c r="W29" s="81" t="str">
        <f>LOOKUP(B29,'Startovní listina'!$B$3:$B$52,'Startovní listina'!$L$3:$L$52)</f>
        <v>N</v>
      </c>
      <c r="X29" s="81" t="str">
        <f>LOOKUP(B29,'Startovní listina'!$B$3:$B$52,'Startovní listina'!$Q$3:$Q$52)</f>
        <v>N</v>
      </c>
      <c r="Y29" s="81" t="str">
        <f>LOOKUP(B29,'Startovní listina'!$B$3:$B$52,'Startovní listina'!$R$3:$R$52)</f>
        <v>N</v>
      </c>
      <c r="Z29" t="s">
        <v>82</v>
      </c>
      <c r="AA29">
        <f>MAX(G$4:G28)+1</f>
        <v>13</v>
      </c>
      <c r="AB29">
        <f>MAX(H$4:H28)+1</f>
        <v>9</v>
      </c>
      <c r="AC29">
        <f>MAX(I$4:I28)+1</f>
        <v>3</v>
      </c>
      <c r="AD29">
        <f>MAX(J$4:J28)+1</f>
        <v>3</v>
      </c>
      <c r="AE29">
        <f>MAX(K$4:K28)+1</f>
        <v>1</v>
      </c>
      <c r="AF29">
        <f>MAX(L$4:L28)+1</f>
        <v>1</v>
      </c>
      <c r="AG29">
        <f>MAX(M$4:M28)+1</f>
        <v>2</v>
      </c>
      <c r="AH29">
        <f>MAX(N$4:N28)+1</f>
        <v>1</v>
      </c>
      <c r="AI29">
        <f>MAX(O$4:O28)+1</f>
        <v>1</v>
      </c>
      <c r="AJ29">
        <f>MAX(P$4:P28)+1</f>
        <v>1</v>
      </c>
      <c r="AK29">
        <f>MAX(Q$4:Q28)+1</f>
        <v>1</v>
      </c>
      <c r="AL29">
        <f>MAX(R$4:R28)+1</f>
        <v>1</v>
      </c>
      <c r="AN29" s="90">
        <f>LOOKUP(U29,TR!$A$4:$A$11,TR!$B$4:$B$11)</f>
        <v>0.025648148148148146</v>
      </c>
    </row>
    <row r="30" spans="1:40" ht="12.75">
      <c r="A30" s="111" t="s">
        <v>35</v>
      </c>
      <c r="B30" s="114">
        <v>62</v>
      </c>
      <c r="C30" s="110" t="str">
        <f>LOOKUP(B30,'Startovní listina'!$B$3:$B$52,'Startovní listina'!$C$3:$C$52)</f>
        <v>John Vladimír</v>
      </c>
      <c r="D30" s="110" t="str">
        <f>LOOKUP(B30,'Startovní listina'!$B$3:$B$52,'Startovní listina'!$D$3:$D$52)</f>
        <v>PSK Olymp Praha</v>
      </c>
      <c r="E30" s="111">
        <f>LOOKUP(B30,'Startovní listina'!$B$3:$B$52,'Startovní listina'!$E$3:$E$52)</f>
        <v>1955</v>
      </c>
      <c r="F30" s="115">
        <v>0.027256944444444445</v>
      </c>
      <c r="G30" s="121" t="str">
        <f t="shared" si="0"/>
        <v> </v>
      </c>
      <c r="H30" s="121" t="str">
        <f t="shared" si="1"/>
        <v> </v>
      </c>
      <c r="I30" s="121">
        <f t="shared" si="2"/>
        <v>3</v>
      </c>
      <c r="J30" s="121" t="str">
        <f t="shared" si="3"/>
        <v> </v>
      </c>
      <c r="K30" s="121" t="str">
        <f t="shared" si="4"/>
        <v> </v>
      </c>
      <c r="L30" s="121" t="str">
        <f t="shared" si="5"/>
        <v> </v>
      </c>
      <c r="M30" s="121" t="str">
        <f t="shared" si="6"/>
        <v> </v>
      </c>
      <c r="N30" s="121" t="str">
        <f t="shared" si="7"/>
        <v> </v>
      </c>
      <c r="O30" s="121" t="str">
        <f t="shared" si="8"/>
        <v> </v>
      </c>
      <c r="P30" s="121" t="str">
        <f t="shared" si="9"/>
        <v> </v>
      </c>
      <c r="Q30" s="121" t="str">
        <f t="shared" si="10"/>
        <v> </v>
      </c>
      <c r="R30" s="121" t="str">
        <f t="shared" si="11"/>
        <v> </v>
      </c>
      <c r="S30" s="122" t="str">
        <f t="shared" si="12"/>
        <v> </v>
      </c>
      <c r="T30" s="89" t="s">
        <v>82</v>
      </c>
      <c r="U30" s="81" t="str">
        <f>LOOKUP(B30,'Startovní listina'!$B$3:$B$52,'Startovní listina'!$F$3:$F$52)</f>
        <v>C</v>
      </c>
      <c r="V30" s="81" t="str">
        <f>LOOKUP(B30,'Startovní listina'!$B$3:$B$52,'Startovní listina'!$K$3:$K$52)</f>
        <v>N</v>
      </c>
      <c r="W30" s="81" t="str">
        <f>LOOKUP(B30,'Startovní listina'!$B$3:$B$52,'Startovní listina'!$L$3:$L$52)</f>
        <v>N</v>
      </c>
      <c r="X30" s="81" t="str">
        <f>LOOKUP(B30,'Startovní listina'!$B$3:$B$52,'Startovní listina'!$Q$3:$Q$52)</f>
        <v>N</v>
      </c>
      <c r="Y30" s="81" t="str">
        <f>LOOKUP(B30,'Startovní listina'!$B$3:$B$52,'Startovní listina'!$R$3:$R$52)</f>
        <v>N</v>
      </c>
      <c r="Z30" t="s">
        <v>82</v>
      </c>
      <c r="AA30">
        <f>MAX(G$4:G29)+1</f>
        <v>13</v>
      </c>
      <c r="AB30">
        <f>MAX(H$4:H29)+1</f>
        <v>9</v>
      </c>
      <c r="AC30">
        <f>MAX(I$4:I29)+1</f>
        <v>3</v>
      </c>
      <c r="AD30">
        <f>MAX(J$4:J29)+1</f>
        <v>3</v>
      </c>
      <c r="AE30">
        <f>MAX(K$4:K29)+1</f>
        <v>1</v>
      </c>
      <c r="AF30">
        <f>MAX(L$4:L29)+1</f>
        <v>1</v>
      </c>
      <c r="AG30">
        <f>MAX(M$4:M29)+1</f>
        <v>3</v>
      </c>
      <c r="AH30">
        <f>MAX(N$4:N29)+1</f>
        <v>1</v>
      </c>
      <c r="AI30">
        <f>MAX(O$4:O29)+1</f>
        <v>1</v>
      </c>
      <c r="AJ30">
        <f>MAX(P$4:P29)+1</f>
        <v>1</v>
      </c>
      <c r="AK30">
        <f>MAX(Q$4:Q29)+1</f>
        <v>1</v>
      </c>
      <c r="AL30">
        <f>MAX(R$4:R29)+1</f>
        <v>1</v>
      </c>
      <c r="AN30" s="90">
        <f>LOOKUP(U30,TR!$A$4:$A$11,TR!$B$4:$B$11)</f>
        <v>0.021493055555555557</v>
      </c>
    </row>
    <row r="31" spans="1:40" ht="12.75">
      <c r="A31" s="111" t="s">
        <v>36</v>
      </c>
      <c r="B31" s="114">
        <v>58</v>
      </c>
      <c r="C31" s="110" t="str">
        <f>LOOKUP(B31,'Startovní listina'!$B$3:$B$52,'Startovní listina'!$C$3:$C$52)</f>
        <v>Sedlák Jiří</v>
      </c>
      <c r="D31" s="110" t="str">
        <f>LOOKUP(B31,'Startovní listina'!$B$3:$B$52,'Startovní listina'!$D$3:$D$52)</f>
        <v>Přelouč</v>
      </c>
      <c r="E31" s="111">
        <f>LOOKUP(B31,'Startovní listina'!$B$3:$B$52,'Startovní listina'!$E$3:$E$52)</f>
        <v>1958</v>
      </c>
      <c r="F31" s="115">
        <v>0.027465277777777772</v>
      </c>
      <c r="G31" s="121" t="str">
        <f t="shared" si="0"/>
        <v> </v>
      </c>
      <c r="H31" s="121" t="str">
        <f t="shared" si="1"/>
        <v> </v>
      </c>
      <c r="I31" s="121">
        <f t="shared" si="2"/>
        <v>4</v>
      </c>
      <c r="J31" s="121" t="str">
        <f t="shared" si="3"/>
        <v> </v>
      </c>
      <c r="K31" s="121" t="str">
        <f t="shared" si="4"/>
        <v> </v>
      </c>
      <c r="L31" s="121" t="str">
        <f t="shared" si="5"/>
        <v> </v>
      </c>
      <c r="M31" s="121" t="str">
        <f t="shared" si="6"/>
        <v> </v>
      </c>
      <c r="N31" s="121" t="str">
        <f t="shared" si="7"/>
        <v> </v>
      </c>
      <c r="O31" s="121" t="str">
        <f t="shared" si="8"/>
        <v> </v>
      </c>
      <c r="P31" s="121" t="str">
        <f t="shared" si="9"/>
        <v> </v>
      </c>
      <c r="Q31" s="121" t="str">
        <f t="shared" si="10"/>
        <v> </v>
      </c>
      <c r="R31" s="121" t="str">
        <f t="shared" si="11"/>
        <v> </v>
      </c>
      <c r="S31" s="122" t="str">
        <f t="shared" si="12"/>
        <v> </v>
      </c>
      <c r="T31" s="89" t="s">
        <v>82</v>
      </c>
      <c r="U31" s="81" t="str">
        <f>LOOKUP(B31,'Startovní listina'!$B$3:$B$52,'Startovní listina'!$F$3:$F$52)</f>
        <v>C</v>
      </c>
      <c r="V31" s="81" t="str">
        <f>LOOKUP(B31,'Startovní listina'!$B$3:$B$52,'Startovní listina'!$K$3:$K$52)</f>
        <v>N</v>
      </c>
      <c r="W31" s="81" t="str">
        <f>LOOKUP(B31,'Startovní listina'!$B$3:$B$52,'Startovní listina'!$L$3:$L$52)</f>
        <v>N</v>
      </c>
      <c r="X31" s="81" t="str">
        <f>LOOKUP(B31,'Startovní listina'!$B$3:$B$52,'Startovní listina'!$Q$3:$Q$52)</f>
        <v>N</v>
      </c>
      <c r="Y31" s="81" t="str">
        <f>LOOKUP(B31,'Startovní listina'!$B$3:$B$52,'Startovní listina'!$R$3:$R$52)</f>
        <v>N</v>
      </c>
      <c r="Z31" t="s">
        <v>82</v>
      </c>
      <c r="AA31">
        <f>MAX(G$4:G30)+1</f>
        <v>13</v>
      </c>
      <c r="AB31">
        <f>MAX(H$4:H30)+1</f>
        <v>9</v>
      </c>
      <c r="AC31">
        <f>MAX(I$4:I30)+1</f>
        <v>4</v>
      </c>
      <c r="AD31">
        <f>MAX(J$4:J30)+1</f>
        <v>3</v>
      </c>
      <c r="AE31">
        <f>MAX(K$4:K30)+1</f>
        <v>1</v>
      </c>
      <c r="AF31">
        <f>MAX(L$4:L30)+1</f>
        <v>1</v>
      </c>
      <c r="AG31">
        <f>MAX(M$4:M30)+1</f>
        <v>3</v>
      </c>
      <c r="AH31">
        <f>MAX(N$4:N30)+1</f>
        <v>1</v>
      </c>
      <c r="AI31">
        <f>MAX(O$4:O30)+1</f>
        <v>1</v>
      </c>
      <c r="AJ31">
        <f>MAX(P$4:P30)+1</f>
        <v>1</v>
      </c>
      <c r="AK31">
        <f>MAX(Q$4:Q30)+1</f>
        <v>1</v>
      </c>
      <c r="AL31">
        <f>MAX(R$4:R30)+1</f>
        <v>1</v>
      </c>
      <c r="AN31" s="90">
        <f>LOOKUP(U31,TR!$A$4:$A$11,TR!$B$4:$B$11)</f>
        <v>0.021493055555555557</v>
      </c>
    </row>
    <row r="32" spans="1:40" ht="12.75">
      <c r="A32" s="111" t="s">
        <v>37</v>
      </c>
      <c r="B32" s="114">
        <v>50</v>
      </c>
      <c r="C32" s="110" t="str">
        <f>LOOKUP(B32,'Startovní listina'!$B$3:$B$52,'Startovní listina'!$C$3:$C$52)</f>
        <v>Wunsch Karel</v>
      </c>
      <c r="D32" s="110" t="str">
        <f>LOOKUP(B32,'Startovní listina'!$B$3:$B$52,'Startovní listina'!$D$3:$D$52)</f>
        <v>AVC Mariánské Lázně</v>
      </c>
      <c r="E32" s="111">
        <f>LOOKUP(B32,'Startovní listina'!$B$3:$B$52,'Startovní listina'!$E$3:$E$52)</f>
        <v>1956</v>
      </c>
      <c r="F32" s="115">
        <v>0.027604166666666666</v>
      </c>
      <c r="G32" s="121" t="str">
        <f t="shared" si="0"/>
        <v> </v>
      </c>
      <c r="H32" s="121" t="str">
        <f t="shared" si="1"/>
        <v> </v>
      </c>
      <c r="I32" s="121">
        <f t="shared" si="2"/>
        <v>5</v>
      </c>
      <c r="J32" s="121" t="str">
        <f t="shared" si="3"/>
        <v> </v>
      </c>
      <c r="K32" s="121" t="str">
        <f t="shared" si="4"/>
        <v> </v>
      </c>
      <c r="L32" s="121" t="str">
        <f t="shared" si="5"/>
        <v> </v>
      </c>
      <c r="M32" s="121" t="str">
        <f t="shared" si="6"/>
        <v> </v>
      </c>
      <c r="N32" s="121" t="str">
        <f t="shared" si="7"/>
        <v> </v>
      </c>
      <c r="O32" s="121" t="str">
        <f t="shared" si="8"/>
        <v> </v>
      </c>
      <c r="P32" s="121" t="str">
        <f t="shared" si="9"/>
        <v> </v>
      </c>
      <c r="Q32" s="121" t="str">
        <f t="shared" si="10"/>
        <v> </v>
      </c>
      <c r="R32" s="121" t="str">
        <f t="shared" si="11"/>
        <v> </v>
      </c>
      <c r="S32" s="122" t="str">
        <f t="shared" si="12"/>
        <v> </v>
      </c>
      <c r="T32" s="89" t="s">
        <v>82</v>
      </c>
      <c r="U32" s="81" t="str">
        <f>LOOKUP(B32,'Startovní listina'!$B$3:$B$52,'Startovní listina'!$F$3:$F$52)</f>
        <v>C</v>
      </c>
      <c r="V32" s="81" t="str">
        <f>LOOKUP(B32,'Startovní listina'!$B$3:$B$52,'Startovní listina'!$K$3:$K$52)</f>
        <v>N</v>
      </c>
      <c r="W32" s="81" t="str">
        <f>LOOKUP(B32,'Startovní listina'!$B$3:$B$52,'Startovní listina'!$L$3:$L$52)</f>
        <v>N</v>
      </c>
      <c r="X32" s="81" t="str">
        <f>LOOKUP(B32,'Startovní listina'!$B$3:$B$52,'Startovní listina'!$Q$3:$Q$52)</f>
        <v>N</v>
      </c>
      <c r="Y32" s="81" t="str">
        <f>LOOKUP(B32,'Startovní listina'!$B$3:$B$52,'Startovní listina'!$R$3:$R$52)</f>
        <v>N</v>
      </c>
      <c r="Z32" t="s">
        <v>82</v>
      </c>
      <c r="AA32">
        <f>MAX(G$4:G31)+1</f>
        <v>13</v>
      </c>
      <c r="AB32">
        <f>MAX(H$4:H31)+1</f>
        <v>9</v>
      </c>
      <c r="AC32">
        <f>MAX(I$4:I31)+1</f>
        <v>5</v>
      </c>
      <c r="AD32">
        <f>MAX(J$4:J31)+1</f>
        <v>3</v>
      </c>
      <c r="AE32">
        <f>MAX(K$4:K31)+1</f>
        <v>1</v>
      </c>
      <c r="AF32">
        <f>MAX(L$4:L31)+1</f>
        <v>1</v>
      </c>
      <c r="AG32">
        <f>MAX(M$4:M31)+1</f>
        <v>3</v>
      </c>
      <c r="AH32">
        <f>MAX(N$4:N31)+1</f>
        <v>1</v>
      </c>
      <c r="AI32">
        <f>MAX(O$4:O31)+1</f>
        <v>1</v>
      </c>
      <c r="AJ32">
        <f>MAX(P$4:P31)+1</f>
        <v>1</v>
      </c>
      <c r="AK32">
        <f>MAX(Q$4:Q31)+1</f>
        <v>1</v>
      </c>
      <c r="AL32">
        <f>MAX(R$4:R31)+1</f>
        <v>1</v>
      </c>
      <c r="AN32" s="90">
        <f>LOOKUP(U32,TR!$A$4:$A$11,TR!$B$4:$B$11)</f>
        <v>0.021493055555555557</v>
      </c>
    </row>
    <row r="33" spans="1:40" ht="12.75">
      <c r="A33" s="111" t="s">
        <v>38</v>
      </c>
      <c r="B33" s="114">
        <v>61</v>
      </c>
      <c r="C33" s="110" t="str">
        <f>LOOKUP(B33,'Startovní listina'!$B$3:$B$52,'Startovní listina'!$C$3:$C$52)</f>
        <v>Vyskočil Jaromír</v>
      </c>
      <c r="D33" s="110" t="str">
        <f>LOOKUP(B33,'Startovní listina'!$B$3:$B$52,'Startovní listina'!$D$3:$D$52)</f>
        <v>Sokol Kolín - Atletika</v>
      </c>
      <c r="E33" s="111">
        <f>LOOKUP(B33,'Startovní listina'!$B$3:$B$52,'Startovní listina'!$E$3:$E$52)</f>
        <v>1946</v>
      </c>
      <c r="F33" s="115">
        <v>0.027777777777777776</v>
      </c>
      <c r="G33" s="121" t="str">
        <f t="shared" si="0"/>
        <v> </v>
      </c>
      <c r="H33" s="121" t="str">
        <f t="shared" si="1"/>
        <v> </v>
      </c>
      <c r="I33" s="121" t="str">
        <f t="shared" si="2"/>
        <v> </v>
      </c>
      <c r="J33" s="121">
        <f t="shared" si="3"/>
        <v>3</v>
      </c>
      <c r="K33" s="121" t="str">
        <f t="shared" si="4"/>
        <v> </v>
      </c>
      <c r="L33" s="121" t="str">
        <f t="shared" si="5"/>
        <v> </v>
      </c>
      <c r="M33" s="121" t="str">
        <f t="shared" si="6"/>
        <v> </v>
      </c>
      <c r="N33" s="121" t="str">
        <f t="shared" si="7"/>
        <v> </v>
      </c>
      <c r="O33" s="121" t="str">
        <f t="shared" si="8"/>
        <v> </v>
      </c>
      <c r="P33" s="121" t="str">
        <f t="shared" si="9"/>
        <v> </v>
      </c>
      <c r="Q33" s="121" t="str">
        <f t="shared" si="10"/>
        <v> </v>
      </c>
      <c r="R33" s="121" t="str">
        <f t="shared" si="11"/>
        <v> </v>
      </c>
      <c r="S33" s="122" t="str">
        <f t="shared" si="12"/>
        <v> </v>
      </c>
      <c r="T33" s="89" t="s">
        <v>82</v>
      </c>
      <c r="U33" s="81" t="str">
        <f>LOOKUP(B33,'Startovní listina'!$B$3:$B$52,'Startovní listina'!$F$3:$F$52)</f>
        <v>D</v>
      </c>
      <c r="V33" s="81" t="str">
        <f>LOOKUP(B33,'Startovní listina'!$B$3:$B$52,'Startovní listina'!$K$3:$K$52)</f>
        <v>N</v>
      </c>
      <c r="W33" s="81" t="str">
        <f>LOOKUP(B33,'Startovní listina'!$B$3:$B$52,'Startovní listina'!$L$3:$L$52)</f>
        <v>N</v>
      </c>
      <c r="X33" s="81" t="str">
        <f>LOOKUP(B33,'Startovní listina'!$B$3:$B$52,'Startovní listina'!$Q$3:$Q$52)</f>
        <v>N</v>
      </c>
      <c r="Y33" s="81" t="str">
        <f>LOOKUP(B33,'Startovní listina'!$B$3:$B$52,'Startovní listina'!$R$3:$R$52)</f>
        <v>N</v>
      </c>
      <c r="Z33" t="s">
        <v>82</v>
      </c>
      <c r="AA33">
        <f>MAX(G$4:G32)+1</f>
        <v>13</v>
      </c>
      <c r="AB33">
        <f>MAX(H$4:H32)+1</f>
        <v>9</v>
      </c>
      <c r="AC33">
        <f>MAX(I$4:I32)+1</f>
        <v>6</v>
      </c>
      <c r="AD33">
        <f>MAX(J$4:J32)+1</f>
        <v>3</v>
      </c>
      <c r="AE33">
        <f>MAX(K$4:K32)+1</f>
        <v>1</v>
      </c>
      <c r="AF33">
        <f>MAX(L$4:L32)+1</f>
        <v>1</v>
      </c>
      <c r="AG33">
        <f>MAX(M$4:M32)+1</f>
        <v>3</v>
      </c>
      <c r="AH33">
        <f>MAX(N$4:N32)+1</f>
        <v>1</v>
      </c>
      <c r="AI33">
        <f>MAX(O$4:O32)+1</f>
        <v>1</v>
      </c>
      <c r="AJ33">
        <f>MAX(P$4:P32)+1</f>
        <v>1</v>
      </c>
      <c r="AK33">
        <f>MAX(Q$4:Q32)+1</f>
        <v>1</v>
      </c>
      <c r="AL33">
        <f>MAX(R$4:R32)+1</f>
        <v>1</v>
      </c>
      <c r="AN33" s="90">
        <f>LOOKUP(U33,TR!$A$4:$A$11,TR!$B$4:$B$11)</f>
        <v>0.02332175925925926</v>
      </c>
    </row>
    <row r="34" spans="1:40" ht="12.75">
      <c r="A34" s="111" t="s">
        <v>39</v>
      </c>
      <c r="B34" s="114">
        <v>547</v>
      </c>
      <c r="C34" s="110" t="str">
        <f>LOOKUP(B34,'Startovní listina'!$B$3:$B$52,'Startovní listina'!$C$3:$C$52)</f>
        <v>Řápek Vladimír</v>
      </c>
      <c r="D34" s="110" t="str">
        <f>LOOKUP(B34,'Startovní listina'!$B$3:$B$52,'Startovní listina'!$D$3:$D$52)</f>
        <v>AVC Praha</v>
      </c>
      <c r="E34" s="111">
        <f>LOOKUP(B34,'Startovní listina'!$B$3:$B$52,'Startovní listina'!$E$3:$E$52)</f>
        <v>1938</v>
      </c>
      <c r="F34" s="115">
        <v>0.027905092592592592</v>
      </c>
      <c r="G34" s="121" t="str">
        <f t="shared" si="0"/>
        <v> </v>
      </c>
      <c r="H34" s="121" t="str">
        <f t="shared" si="1"/>
        <v> </v>
      </c>
      <c r="I34" s="121" t="str">
        <f t="shared" si="2"/>
        <v> </v>
      </c>
      <c r="J34" s="121" t="str">
        <f t="shared" si="3"/>
        <v> </v>
      </c>
      <c r="K34" s="121">
        <f t="shared" si="4"/>
        <v>1</v>
      </c>
      <c r="L34" s="121" t="str">
        <f t="shared" si="5"/>
        <v> </v>
      </c>
      <c r="M34" s="121" t="str">
        <f t="shared" si="6"/>
        <v> </v>
      </c>
      <c r="N34" s="121" t="str">
        <f t="shared" si="7"/>
        <v> </v>
      </c>
      <c r="O34" s="121" t="str">
        <f t="shared" si="8"/>
        <v> </v>
      </c>
      <c r="P34" s="121" t="str">
        <f t="shared" si="9"/>
        <v> </v>
      </c>
      <c r="Q34" s="121" t="str">
        <f t="shared" si="10"/>
        <v> </v>
      </c>
      <c r="R34" s="121" t="str">
        <f t="shared" si="11"/>
        <v> </v>
      </c>
      <c r="S34" s="122" t="str">
        <f t="shared" si="12"/>
        <v> </v>
      </c>
      <c r="T34" s="89" t="s">
        <v>82</v>
      </c>
      <c r="U34" s="81" t="str">
        <f>LOOKUP(B34,'Startovní listina'!$B$3:$B$52,'Startovní listina'!$F$3:$F$52)</f>
        <v>E</v>
      </c>
      <c r="V34" s="81" t="str">
        <f>LOOKUP(B34,'Startovní listina'!$B$3:$B$52,'Startovní listina'!$K$3:$K$52)</f>
        <v>N</v>
      </c>
      <c r="W34" s="81" t="str">
        <f>LOOKUP(B34,'Startovní listina'!$B$3:$B$52,'Startovní listina'!$L$3:$L$52)</f>
        <v>N</v>
      </c>
      <c r="X34" s="81" t="str">
        <f>LOOKUP(B34,'Startovní listina'!$B$3:$B$52,'Startovní listina'!$Q$3:$Q$52)</f>
        <v>N</v>
      </c>
      <c r="Y34" s="81" t="str">
        <f>LOOKUP(B34,'Startovní listina'!$B$3:$B$52,'Startovní listina'!$R$3:$R$52)</f>
        <v>N</v>
      </c>
      <c r="Z34" t="s">
        <v>82</v>
      </c>
      <c r="AA34">
        <f>MAX(G$4:G33)+1</f>
        <v>13</v>
      </c>
      <c r="AB34">
        <f>MAX(H$4:H33)+1</f>
        <v>9</v>
      </c>
      <c r="AC34">
        <f>MAX(I$4:I33)+1</f>
        <v>6</v>
      </c>
      <c r="AD34">
        <f>MAX(J$4:J33)+1</f>
        <v>4</v>
      </c>
      <c r="AE34">
        <f>MAX(K$4:K33)+1</f>
        <v>1</v>
      </c>
      <c r="AF34">
        <f>MAX(L$4:L33)+1</f>
        <v>1</v>
      </c>
      <c r="AG34">
        <f>MAX(M$4:M33)+1</f>
        <v>3</v>
      </c>
      <c r="AH34">
        <f>MAX(N$4:N33)+1</f>
        <v>1</v>
      </c>
      <c r="AI34">
        <f>MAX(O$4:O33)+1</f>
        <v>1</v>
      </c>
      <c r="AJ34">
        <f>MAX(P$4:P33)+1</f>
        <v>1</v>
      </c>
      <c r="AK34">
        <f>MAX(Q$4:Q33)+1</f>
        <v>1</v>
      </c>
      <c r="AL34">
        <f>MAX(R$4:R33)+1</f>
        <v>1</v>
      </c>
      <c r="AN34" s="90">
        <f>LOOKUP(U34,TR!$A$4:$A$11,TR!$B$4:$B$11)</f>
        <v>4.62962962962963E-05</v>
      </c>
    </row>
    <row r="35" spans="1:40" ht="12.75">
      <c r="A35" s="111" t="s">
        <v>40</v>
      </c>
      <c r="B35" s="114">
        <v>55</v>
      </c>
      <c r="C35" s="110" t="str">
        <f>LOOKUP(B35,'Startovní listina'!$B$3:$B$52,'Startovní listina'!$C$3:$C$52)</f>
        <v>Štrup Jan</v>
      </c>
      <c r="D35" s="110" t="str">
        <f>LOOKUP(B35,'Startovní listina'!$B$3:$B$52,'Startovní listina'!$D$3:$D$52)</f>
        <v>Sokol Kolín - Atletika</v>
      </c>
      <c r="E35" s="111">
        <f>LOOKUP(B35,'Startovní listina'!$B$3:$B$52,'Startovní listina'!$E$3:$E$52)</f>
        <v>1951</v>
      </c>
      <c r="F35" s="115">
        <v>0.027939814814814817</v>
      </c>
      <c r="G35" s="121" t="str">
        <f t="shared" si="0"/>
        <v> </v>
      </c>
      <c r="H35" s="121" t="str">
        <f t="shared" si="1"/>
        <v> </v>
      </c>
      <c r="I35" s="121">
        <f t="shared" si="2"/>
        <v>6</v>
      </c>
      <c r="J35" s="121" t="str">
        <f t="shared" si="3"/>
        <v> </v>
      </c>
      <c r="K35" s="121" t="str">
        <f t="shared" si="4"/>
        <v> </v>
      </c>
      <c r="L35" s="121" t="str">
        <f t="shared" si="5"/>
        <v> </v>
      </c>
      <c r="M35" s="121" t="str">
        <f t="shared" si="6"/>
        <v> </v>
      </c>
      <c r="N35" s="121" t="str">
        <f t="shared" si="7"/>
        <v> </v>
      </c>
      <c r="O35" s="121" t="str">
        <f t="shared" si="8"/>
        <v> </v>
      </c>
      <c r="P35" s="121" t="str">
        <f t="shared" si="9"/>
        <v> </v>
      </c>
      <c r="Q35" s="121" t="str">
        <f t="shared" si="10"/>
        <v> </v>
      </c>
      <c r="R35" s="121" t="str">
        <f t="shared" si="11"/>
        <v> </v>
      </c>
      <c r="S35" s="122" t="str">
        <f t="shared" si="12"/>
        <v> </v>
      </c>
      <c r="T35" s="89" t="s">
        <v>82</v>
      </c>
      <c r="U35" s="81" t="str">
        <f>LOOKUP(B35,'Startovní listina'!$B$3:$B$52,'Startovní listina'!$F$3:$F$52)</f>
        <v>C</v>
      </c>
      <c r="V35" s="81" t="str">
        <f>LOOKUP(B35,'Startovní listina'!$B$3:$B$52,'Startovní listina'!$K$3:$K$52)</f>
        <v>N</v>
      </c>
      <c r="W35" s="81" t="str">
        <f>LOOKUP(B35,'Startovní listina'!$B$3:$B$52,'Startovní listina'!$L$3:$L$52)</f>
        <v>N</v>
      </c>
      <c r="X35" s="81" t="str">
        <f>LOOKUP(B35,'Startovní listina'!$B$3:$B$52,'Startovní listina'!$Q$3:$Q$52)</f>
        <v>N</v>
      </c>
      <c r="Y35" s="81" t="str">
        <f>LOOKUP(B35,'Startovní listina'!$B$3:$B$52,'Startovní listina'!$R$3:$R$52)</f>
        <v>N</v>
      </c>
      <c r="Z35" t="s">
        <v>82</v>
      </c>
      <c r="AA35">
        <f>MAX(G$4:G34)+1</f>
        <v>13</v>
      </c>
      <c r="AB35">
        <f>MAX(H$4:H34)+1</f>
        <v>9</v>
      </c>
      <c r="AC35">
        <f>MAX(I$4:I34)+1</f>
        <v>6</v>
      </c>
      <c r="AD35">
        <f>MAX(J$4:J34)+1</f>
        <v>4</v>
      </c>
      <c r="AE35">
        <f>MAX(K$4:K34)+1</f>
        <v>2</v>
      </c>
      <c r="AF35">
        <f>MAX(L$4:L34)+1</f>
        <v>1</v>
      </c>
      <c r="AG35">
        <f>MAX(M$4:M34)+1</f>
        <v>3</v>
      </c>
      <c r="AH35">
        <f>MAX(N$4:N34)+1</f>
        <v>1</v>
      </c>
      <c r="AI35">
        <f>MAX(O$4:O34)+1</f>
        <v>1</v>
      </c>
      <c r="AJ35">
        <f>MAX(P$4:P34)+1</f>
        <v>1</v>
      </c>
      <c r="AK35">
        <f>MAX(Q$4:Q34)+1</f>
        <v>1</v>
      </c>
      <c r="AL35">
        <f>MAX(R$4:R34)+1</f>
        <v>1</v>
      </c>
      <c r="AN35" s="90">
        <f>LOOKUP(U35,TR!$A$4:$A$11,TR!$B$4:$B$11)</f>
        <v>0.021493055555555557</v>
      </c>
    </row>
    <row r="36" spans="1:40" ht="12.75">
      <c r="A36" s="111" t="s">
        <v>41</v>
      </c>
      <c r="B36" s="114">
        <v>20</v>
      </c>
      <c r="C36" s="110" t="str">
        <f>LOOKUP(B36,'Startovní listina'!$B$3:$B$52,'Startovní listina'!$C$3:$C$52)</f>
        <v>Kučera Martin</v>
      </c>
      <c r="D36" s="110" t="str">
        <f>LOOKUP(B36,'Startovní listina'!$B$3:$B$52,'Startovní listina'!$D$3:$D$52)</f>
        <v>Kolín</v>
      </c>
      <c r="E36" s="111">
        <f>LOOKUP(B36,'Startovní listina'!$B$3:$B$52,'Startovní listina'!$E$3:$E$52)</f>
        <v>1983</v>
      </c>
      <c r="F36" s="115">
        <v>0.027951388888888887</v>
      </c>
      <c r="G36" s="121">
        <f t="shared" si="0"/>
        <v>13</v>
      </c>
      <c r="H36" s="121" t="str">
        <f t="shared" si="1"/>
        <v> </v>
      </c>
      <c r="I36" s="121" t="str">
        <f t="shared" si="2"/>
        <v> </v>
      </c>
      <c r="J36" s="121" t="str">
        <f t="shared" si="3"/>
        <v> </v>
      </c>
      <c r="K36" s="121" t="str">
        <f t="shared" si="4"/>
        <v> </v>
      </c>
      <c r="L36" s="121" t="str">
        <f t="shared" si="5"/>
        <v> </v>
      </c>
      <c r="M36" s="121" t="str">
        <f t="shared" si="6"/>
        <v> </v>
      </c>
      <c r="N36" s="121" t="str">
        <f t="shared" si="7"/>
        <v> </v>
      </c>
      <c r="O36" s="121" t="str">
        <f t="shared" si="8"/>
        <v> </v>
      </c>
      <c r="P36" s="121" t="str">
        <f t="shared" si="9"/>
        <v> </v>
      </c>
      <c r="Q36" s="121" t="str">
        <f t="shared" si="10"/>
        <v> </v>
      </c>
      <c r="R36" s="121" t="str">
        <f t="shared" si="11"/>
        <v> </v>
      </c>
      <c r="S36" s="122" t="str">
        <f t="shared" si="12"/>
        <v> </v>
      </c>
      <c r="T36" s="89" t="s">
        <v>82</v>
      </c>
      <c r="U36" s="81" t="str">
        <f>LOOKUP(B36,'Startovní listina'!$B$3:$B$52,'Startovní listina'!$F$3:$F$52)</f>
        <v>A</v>
      </c>
      <c r="V36" s="81" t="str">
        <f>LOOKUP(B36,'Startovní listina'!$B$3:$B$52,'Startovní listina'!$K$3:$K$52)</f>
        <v>N</v>
      </c>
      <c r="W36" s="81" t="str">
        <f>LOOKUP(B36,'Startovní listina'!$B$3:$B$52,'Startovní listina'!$L$3:$L$52)</f>
        <v>N</v>
      </c>
      <c r="X36" s="81" t="str">
        <f>LOOKUP(B36,'Startovní listina'!$B$3:$B$52,'Startovní listina'!$Q$3:$Q$52)</f>
        <v>N</v>
      </c>
      <c r="Y36" s="81" t="str">
        <f>LOOKUP(B36,'Startovní listina'!$B$3:$B$52,'Startovní listina'!$R$3:$R$52)</f>
        <v>N</v>
      </c>
      <c r="Z36" t="s">
        <v>82</v>
      </c>
      <c r="AA36">
        <f>MAX(G$4:G35)+1</f>
        <v>13</v>
      </c>
      <c r="AB36">
        <f>MAX(H$4:H35)+1</f>
        <v>9</v>
      </c>
      <c r="AC36">
        <f>MAX(I$4:I35)+1</f>
        <v>7</v>
      </c>
      <c r="AD36">
        <f>MAX(J$4:J35)+1</f>
        <v>4</v>
      </c>
      <c r="AE36">
        <f>MAX(K$4:K35)+1</f>
        <v>2</v>
      </c>
      <c r="AF36">
        <f>MAX(L$4:L35)+1</f>
        <v>1</v>
      </c>
      <c r="AG36">
        <f>MAX(M$4:M35)+1</f>
        <v>3</v>
      </c>
      <c r="AH36">
        <f>MAX(N$4:N35)+1</f>
        <v>1</v>
      </c>
      <c r="AI36">
        <f>MAX(O$4:O35)+1</f>
        <v>1</v>
      </c>
      <c r="AJ36">
        <f>MAX(P$4:P35)+1</f>
        <v>1</v>
      </c>
      <c r="AK36">
        <f>MAX(Q$4:Q35)+1</f>
        <v>1</v>
      </c>
      <c r="AL36">
        <f>MAX(R$4:R35)+1</f>
        <v>1</v>
      </c>
      <c r="AN36" s="90">
        <f>LOOKUP(U36,TR!$A$4:$A$11,TR!$B$4:$B$11)</f>
        <v>0.01947916666666667</v>
      </c>
    </row>
    <row r="37" spans="1:40" ht="12.75">
      <c r="A37" s="111" t="s">
        <v>42</v>
      </c>
      <c r="B37" s="114">
        <v>263</v>
      </c>
      <c r="C37" s="110" t="str">
        <f>LOOKUP(B37,'Startovní listina'!$B$3:$B$52,'Startovní listina'!$C$3:$C$52)</f>
        <v>Chvátal Vladimír</v>
      </c>
      <c r="D37" s="110" t="str">
        <f>LOOKUP(B37,'Startovní listina'!$B$3:$B$52,'Startovní listina'!$D$3:$D$52)</f>
        <v>Úvaly</v>
      </c>
      <c r="E37" s="111">
        <f>LOOKUP(B37,'Startovní listina'!$B$3:$B$52,'Startovní listina'!$E$3:$E$52)</f>
        <v>1967</v>
      </c>
      <c r="F37" s="115">
        <v>0.02804398148148148</v>
      </c>
      <c r="G37" s="121" t="str">
        <f t="shared" si="0"/>
        <v> </v>
      </c>
      <c r="H37" s="121">
        <f t="shared" si="1"/>
        <v>9</v>
      </c>
      <c r="I37" s="121" t="str">
        <f t="shared" si="2"/>
        <v> </v>
      </c>
      <c r="J37" s="121" t="str">
        <f t="shared" si="3"/>
        <v> </v>
      </c>
      <c r="K37" s="121" t="str">
        <f t="shared" si="4"/>
        <v> </v>
      </c>
      <c r="L37" s="121" t="str">
        <f t="shared" si="5"/>
        <v> </v>
      </c>
      <c r="M37" s="121" t="str">
        <f t="shared" si="6"/>
        <v> </v>
      </c>
      <c r="N37" s="121" t="str">
        <f t="shared" si="7"/>
        <v> </v>
      </c>
      <c r="O37" s="121" t="str">
        <f t="shared" si="8"/>
        <v> </v>
      </c>
      <c r="P37" s="121" t="str">
        <f t="shared" si="9"/>
        <v> </v>
      </c>
      <c r="Q37" s="121" t="str">
        <f t="shared" si="10"/>
        <v> </v>
      </c>
      <c r="R37" s="121" t="str">
        <f t="shared" si="11"/>
        <v> </v>
      </c>
      <c r="S37" s="122" t="str">
        <f t="shared" si="12"/>
        <v> </v>
      </c>
      <c r="T37" s="89" t="s">
        <v>82</v>
      </c>
      <c r="U37" s="81" t="str">
        <f>LOOKUP(B37,'Startovní listina'!$B$3:$B$52,'Startovní listina'!$F$3:$F$52)</f>
        <v>B</v>
      </c>
      <c r="V37" s="81" t="str">
        <f>LOOKUP(B37,'Startovní listina'!$B$3:$B$52,'Startovní listina'!$K$3:$K$52)</f>
        <v>N</v>
      </c>
      <c r="W37" s="81" t="str">
        <f>LOOKUP(B37,'Startovní listina'!$B$3:$B$52,'Startovní listina'!$L$3:$L$52)</f>
        <v>N</v>
      </c>
      <c r="X37" s="81" t="str">
        <f>LOOKUP(B37,'Startovní listina'!$B$3:$B$52,'Startovní listina'!$Q$3:$Q$52)</f>
        <v>N</v>
      </c>
      <c r="Y37" s="81" t="str">
        <f>LOOKUP(B37,'Startovní listina'!$B$3:$B$52,'Startovní listina'!$R$3:$R$52)</f>
        <v>N</v>
      </c>
      <c r="Z37" t="s">
        <v>82</v>
      </c>
      <c r="AA37">
        <f>MAX(G$4:G36)+1</f>
        <v>14</v>
      </c>
      <c r="AB37">
        <f>MAX(H$4:H36)+1</f>
        <v>9</v>
      </c>
      <c r="AC37">
        <f>MAX(I$4:I36)+1</f>
        <v>7</v>
      </c>
      <c r="AD37">
        <f>MAX(J$4:J36)+1</f>
        <v>4</v>
      </c>
      <c r="AE37">
        <f>MAX(K$4:K36)+1</f>
        <v>2</v>
      </c>
      <c r="AF37">
        <f>MAX(L$4:L36)+1</f>
        <v>1</v>
      </c>
      <c r="AG37">
        <f>MAX(M$4:M36)+1</f>
        <v>3</v>
      </c>
      <c r="AH37">
        <f>MAX(N$4:N36)+1</f>
        <v>1</v>
      </c>
      <c r="AI37">
        <f>MAX(O$4:O36)+1</f>
        <v>1</v>
      </c>
      <c r="AJ37">
        <f>MAX(P$4:P36)+1</f>
        <v>1</v>
      </c>
      <c r="AK37">
        <f>MAX(Q$4:Q36)+1</f>
        <v>1</v>
      </c>
      <c r="AL37">
        <f>MAX(R$4:R36)+1</f>
        <v>1</v>
      </c>
      <c r="AN37" s="90">
        <f>LOOKUP(U37,TR!$A$4:$A$11,TR!$B$4:$B$11)</f>
        <v>0.019490740740740743</v>
      </c>
    </row>
    <row r="38" spans="1:40" ht="12.75">
      <c r="A38" s="111" t="s">
        <v>43</v>
      </c>
      <c r="B38" s="114">
        <v>238</v>
      </c>
      <c r="C38" s="110" t="str">
        <f>LOOKUP(B38,'Startovní listina'!$B$3:$B$52,'Startovní listina'!$C$3:$C$52)</f>
        <v>Němec Arnošt</v>
      </c>
      <c r="D38" s="110" t="str">
        <f>LOOKUP(B38,'Startovní listina'!$B$3:$B$52,'Startovní listina'!$D$3:$D$52)</f>
        <v>Kolín</v>
      </c>
      <c r="E38" s="111">
        <f>LOOKUP(B38,'Startovní listina'!$B$3:$B$52,'Startovní listina'!$E$3:$E$52)</f>
        <v>1968</v>
      </c>
      <c r="F38" s="115">
        <v>0.02829861111111111</v>
      </c>
      <c r="G38" s="121" t="str">
        <f t="shared" si="0"/>
        <v> </v>
      </c>
      <c r="H38" s="121">
        <f t="shared" si="1"/>
        <v>10</v>
      </c>
      <c r="I38" s="121" t="str">
        <f t="shared" si="2"/>
        <v> </v>
      </c>
      <c r="J38" s="121" t="str">
        <f t="shared" si="3"/>
        <v> </v>
      </c>
      <c r="K38" s="121" t="str">
        <f t="shared" si="4"/>
        <v> </v>
      </c>
      <c r="L38" s="121" t="str">
        <f t="shared" si="5"/>
        <v> </v>
      </c>
      <c r="M38" s="121" t="str">
        <f t="shared" si="6"/>
        <v> </v>
      </c>
      <c r="N38" s="121" t="str">
        <f t="shared" si="7"/>
        <v> </v>
      </c>
      <c r="O38" s="121" t="str">
        <f t="shared" si="8"/>
        <v> </v>
      </c>
      <c r="P38" s="121" t="str">
        <f t="shared" si="9"/>
        <v> </v>
      </c>
      <c r="Q38" s="121" t="str">
        <f t="shared" si="10"/>
        <v> </v>
      </c>
      <c r="R38" s="121" t="str">
        <f t="shared" si="11"/>
        <v> </v>
      </c>
      <c r="S38" s="122" t="str">
        <f t="shared" si="12"/>
        <v> </v>
      </c>
      <c r="T38" s="89" t="s">
        <v>82</v>
      </c>
      <c r="U38" s="81" t="str">
        <f>LOOKUP(B38,'Startovní listina'!$B$3:$B$52,'Startovní listina'!$F$3:$F$52)</f>
        <v>B</v>
      </c>
      <c r="V38" s="81" t="str">
        <f>LOOKUP(B38,'Startovní listina'!$B$3:$B$52,'Startovní listina'!$K$3:$K$52)</f>
        <v>N</v>
      </c>
      <c r="W38" s="81" t="str">
        <f>LOOKUP(B38,'Startovní listina'!$B$3:$B$52,'Startovní listina'!$L$3:$L$52)</f>
        <v>N</v>
      </c>
      <c r="X38" s="81" t="str">
        <f>LOOKUP(B38,'Startovní listina'!$B$3:$B$52,'Startovní listina'!$Q$3:$Q$52)</f>
        <v>N</v>
      </c>
      <c r="Y38" s="81" t="str">
        <f>LOOKUP(B38,'Startovní listina'!$B$3:$B$52,'Startovní listina'!$R$3:$R$52)</f>
        <v>N</v>
      </c>
      <c r="Z38" t="s">
        <v>82</v>
      </c>
      <c r="AA38">
        <f>MAX(G$4:G37)+1</f>
        <v>14</v>
      </c>
      <c r="AB38">
        <f>MAX(H$4:H37)+1</f>
        <v>10</v>
      </c>
      <c r="AC38">
        <f>MAX(I$4:I37)+1</f>
        <v>7</v>
      </c>
      <c r="AD38">
        <f>MAX(J$4:J37)+1</f>
        <v>4</v>
      </c>
      <c r="AE38">
        <f>MAX(K$4:K37)+1</f>
        <v>2</v>
      </c>
      <c r="AF38">
        <f>MAX(L$4:L37)+1</f>
        <v>1</v>
      </c>
      <c r="AG38">
        <f>MAX(M$4:M37)+1</f>
        <v>3</v>
      </c>
      <c r="AH38">
        <f>MAX(N$4:N37)+1</f>
        <v>1</v>
      </c>
      <c r="AI38">
        <f>MAX(O$4:O37)+1</f>
        <v>1</v>
      </c>
      <c r="AJ38">
        <f>MAX(P$4:P37)+1</f>
        <v>1</v>
      </c>
      <c r="AK38">
        <f>MAX(Q$4:Q37)+1</f>
        <v>1</v>
      </c>
      <c r="AL38">
        <f>MAX(R$4:R37)+1</f>
        <v>1</v>
      </c>
      <c r="AN38" s="90">
        <f>LOOKUP(U38,TR!$A$4:$A$11,TR!$B$4:$B$11)</f>
        <v>0.019490740740740743</v>
      </c>
    </row>
    <row r="39" spans="1:40" ht="12.75">
      <c r="A39" s="111" t="s">
        <v>44</v>
      </c>
      <c r="B39" s="114">
        <v>283</v>
      </c>
      <c r="C39" s="110" t="str">
        <f>LOOKUP(B39,'Startovní listina'!$B$3:$B$52,'Startovní listina'!$C$3:$C$52)</f>
        <v>Kubišta Petr</v>
      </c>
      <c r="D39" s="110" t="str">
        <f>LOOKUP(B39,'Startovní listina'!$B$3:$B$52,'Startovní listina'!$D$3:$D$52)</f>
        <v>Nová Ves</v>
      </c>
      <c r="E39" s="111">
        <f>LOOKUP(B39,'Startovní listina'!$B$3:$B$52,'Startovní listina'!$E$3:$E$52)</f>
        <v>1965</v>
      </c>
      <c r="F39" s="115">
        <v>0.028333333333333332</v>
      </c>
      <c r="G39" s="121" t="str">
        <f t="shared" si="0"/>
        <v> </v>
      </c>
      <c r="H39" s="121">
        <f t="shared" si="1"/>
        <v>11</v>
      </c>
      <c r="I39" s="121" t="str">
        <f t="shared" si="2"/>
        <v> </v>
      </c>
      <c r="J39" s="121" t="str">
        <f t="shared" si="3"/>
        <v> </v>
      </c>
      <c r="K39" s="121" t="str">
        <f t="shared" si="4"/>
        <v> </v>
      </c>
      <c r="L39" s="121" t="str">
        <f t="shared" si="5"/>
        <v> </v>
      </c>
      <c r="M39" s="121" t="str">
        <f t="shared" si="6"/>
        <v> </v>
      </c>
      <c r="N39" s="121" t="str">
        <f t="shared" si="7"/>
        <v> </v>
      </c>
      <c r="O39" s="121" t="str">
        <f t="shared" si="8"/>
        <v> </v>
      </c>
      <c r="P39" s="121" t="str">
        <f t="shared" si="9"/>
        <v> </v>
      </c>
      <c r="Q39" s="121" t="str">
        <f t="shared" si="10"/>
        <v> </v>
      </c>
      <c r="R39" s="121" t="str">
        <f t="shared" si="11"/>
        <v> </v>
      </c>
      <c r="S39" s="122" t="str">
        <f t="shared" si="12"/>
        <v> </v>
      </c>
      <c r="T39" s="89" t="s">
        <v>82</v>
      </c>
      <c r="U39" s="81" t="str">
        <f>LOOKUP(B39,'Startovní listina'!$B$3:$B$52,'Startovní listina'!$F$3:$F$52)</f>
        <v>B</v>
      </c>
      <c r="V39" s="81" t="str">
        <f>LOOKUP(B39,'Startovní listina'!$B$3:$B$52,'Startovní listina'!$K$3:$K$52)</f>
        <v>N</v>
      </c>
      <c r="W39" s="81" t="str">
        <f>LOOKUP(B39,'Startovní listina'!$B$3:$B$52,'Startovní listina'!$L$3:$L$52)</f>
        <v>N</v>
      </c>
      <c r="X39" s="81" t="str">
        <f>LOOKUP(B39,'Startovní listina'!$B$3:$B$52,'Startovní listina'!$Q$3:$Q$52)</f>
        <v>N</v>
      </c>
      <c r="Y39" s="81" t="str">
        <f>LOOKUP(B39,'Startovní listina'!$B$3:$B$52,'Startovní listina'!$R$3:$R$52)</f>
        <v>N</v>
      </c>
      <c r="Z39" t="s">
        <v>82</v>
      </c>
      <c r="AA39">
        <f>MAX(G$4:G38)+1</f>
        <v>14</v>
      </c>
      <c r="AB39">
        <f>MAX(H$4:H38)+1</f>
        <v>11</v>
      </c>
      <c r="AC39">
        <f>MAX(I$4:I38)+1</f>
        <v>7</v>
      </c>
      <c r="AD39">
        <f>MAX(J$4:J38)+1</f>
        <v>4</v>
      </c>
      <c r="AE39">
        <f>MAX(K$4:K38)+1</f>
        <v>2</v>
      </c>
      <c r="AF39">
        <f>MAX(L$4:L38)+1</f>
        <v>1</v>
      </c>
      <c r="AG39">
        <f>MAX(M$4:M38)+1</f>
        <v>3</v>
      </c>
      <c r="AH39">
        <f>MAX(N$4:N38)+1</f>
        <v>1</v>
      </c>
      <c r="AI39">
        <f>MAX(O$4:O38)+1</f>
        <v>1</v>
      </c>
      <c r="AJ39">
        <f>MAX(P$4:P38)+1</f>
        <v>1</v>
      </c>
      <c r="AK39">
        <f>MAX(Q$4:Q38)+1</f>
        <v>1</v>
      </c>
      <c r="AL39">
        <f>MAX(R$4:R38)+1</f>
        <v>1</v>
      </c>
      <c r="AN39" s="90">
        <f>LOOKUP(U39,TR!$A$4:$A$11,TR!$B$4:$B$11)</f>
        <v>0.019490740740740743</v>
      </c>
    </row>
    <row r="40" spans="1:40" ht="12.75">
      <c r="A40" s="111" t="s">
        <v>45</v>
      </c>
      <c r="B40" s="114">
        <v>544</v>
      </c>
      <c r="C40" s="110" t="str">
        <f>LOOKUP(B40,'Startovní listina'!$B$3:$B$52,'Startovní listina'!$C$3:$C$52)</f>
        <v>Veselý Milan</v>
      </c>
      <c r="D40" s="110" t="str">
        <f>LOOKUP(B40,'Startovní listina'!$B$3:$B$52,'Startovní listina'!$D$3:$D$52)</f>
        <v>Sokol Kolín - Atletika</v>
      </c>
      <c r="E40" s="111">
        <f>LOOKUP(B40,'Startovní listina'!$B$3:$B$52,'Startovní listina'!$E$3:$E$52)</f>
        <v>1948</v>
      </c>
      <c r="F40" s="115">
        <v>0.028518518518518523</v>
      </c>
      <c r="G40" s="121" t="str">
        <f t="shared" si="0"/>
        <v> </v>
      </c>
      <c r="H40" s="121" t="str">
        <f t="shared" si="1"/>
        <v> </v>
      </c>
      <c r="I40" s="121" t="str">
        <f t="shared" si="2"/>
        <v> </v>
      </c>
      <c r="J40" s="121">
        <f t="shared" si="3"/>
        <v>4</v>
      </c>
      <c r="K40" s="121" t="str">
        <f t="shared" si="4"/>
        <v> </v>
      </c>
      <c r="L40" s="121" t="str">
        <f t="shared" si="5"/>
        <v> </v>
      </c>
      <c r="M40" s="121" t="str">
        <f t="shared" si="6"/>
        <v> </v>
      </c>
      <c r="N40" s="121" t="str">
        <f t="shared" si="7"/>
        <v> </v>
      </c>
      <c r="O40" s="121" t="str">
        <f t="shared" si="8"/>
        <v> </v>
      </c>
      <c r="P40" s="121" t="str">
        <f t="shared" si="9"/>
        <v> </v>
      </c>
      <c r="Q40" s="121" t="str">
        <f t="shared" si="10"/>
        <v> </v>
      </c>
      <c r="R40" s="121" t="str">
        <f t="shared" si="11"/>
        <v> </v>
      </c>
      <c r="S40" s="122" t="str">
        <f t="shared" si="12"/>
        <v> </v>
      </c>
      <c r="T40" s="89" t="s">
        <v>82</v>
      </c>
      <c r="U40" s="81" t="str">
        <f>LOOKUP(B40,'Startovní listina'!$B$3:$B$52,'Startovní listina'!$F$3:$F$52)</f>
        <v>D</v>
      </c>
      <c r="V40" s="81" t="str">
        <f>LOOKUP(B40,'Startovní listina'!$B$3:$B$52,'Startovní listina'!$K$3:$K$52)</f>
        <v>N</v>
      </c>
      <c r="W40" s="81" t="str">
        <f>LOOKUP(B40,'Startovní listina'!$B$3:$B$52,'Startovní listina'!$L$3:$L$52)</f>
        <v>N</v>
      </c>
      <c r="X40" s="81" t="str">
        <f>LOOKUP(B40,'Startovní listina'!$B$3:$B$52,'Startovní listina'!$Q$3:$Q$52)</f>
        <v>N</v>
      </c>
      <c r="Y40" s="81" t="str">
        <f>LOOKUP(B40,'Startovní listina'!$B$3:$B$52,'Startovní listina'!$R$3:$R$52)</f>
        <v>N</v>
      </c>
      <c r="Z40" t="s">
        <v>82</v>
      </c>
      <c r="AA40">
        <f>MAX(G$4:G39)+1</f>
        <v>14</v>
      </c>
      <c r="AB40">
        <f>MAX(H$4:H39)+1</f>
        <v>12</v>
      </c>
      <c r="AC40">
        <f>MAX(I$4:I39)+1</f>
        <v>7</v>
      </c>
      <c r="AD40">
        <f>MAX(J$4:J39)+1</f>
        <v>4</v>
      </c>
      <c r="AE40">
        <f>MAX(K$4:K39)+1</f>
        <v>2</v>
      </c>
      <c r="AF40">
        <f>MAX(L$4:L39)+1</f>
        <v>1</v>
      </c>
      <c r="AG40">
        <f>MAX(M$4:M39)+1</f>
        <v>3</v>
      </c>
      <c r="AH40">
        <f>MAX(N$4:N39)+1</f>
        <v>1</v>
      </c>
      <c r="AI40">
        <f>MAX(O$4:O39)+1</f>
        <v>1</v>
      </c>
      <c r="AJ40">
        <f>MAX(P$4:P39)+1</f>
        <v>1</v>
      </c>
      <c r="AK40">
        <f>MAX(Q$4:Q39)+1</f>
        <v>1</v>
      </c>
      <c r="AL40">
        <f>MAX(R$4:R39)+1</f>
        <v>1</v>
      </c>
      <c r="AN40" s="90">
        <f>LOOKUP(U40,TR!$A$4:$A$11,TR!$B$4:$B$11)</f>
        <v>0.02332175925925926</v>
      </c>
    </row>
    <row r="41" spans="1:40" ht="12.75">
      <c r="A41" s="111" t="s">
        <v>46</v>
      </c>
      <c r="B41" s="114">
        <v>284</v>
      </c>
      <c r="C41" s="110" t="str">
        <f>LOOKUP(B41,'Startovní listina'!$B$3:$B$52,'Startovní listina'!$C$3:$C$52)</f>
        <v>Červenka Miroslav</v>
      </c>
      <c r="D41" s="110" t="str">
        <f>LOOKUP(B41,'Startovní listina'!$B$3:$B$52,'Startovní listina'!$D$3:$D$52)</f>
        <v>Sokol Kolín - Atletika</v>
      </c>
      <c r="E41" s="111">
        <f>LOOKUP(B41,'Startovní listina'!$B$3:$B$52,'Startovní listina'!$E$3:$E$52)</f>
        <v>1964</v>
      </c>
      <c r="F41" s="115">
        <v>0.02871527777777778</v>
      </c>
      <c r="G41" s="121" t="str">
        <f t="shared" si="0"/>
        <v> </v>
      </c>
      <c r="H41" s="121">
        <f t="shared" si="1"/>
        <v>12</v>
      </c>
      <c r="I41" s="121" t="str">
        <f t="shared" si="2"/>
        <v> </v>
      </c>
      <c r="J41" s="121" t="str">
        <f t="shared" si="3"/>
        <v> </v>
      </c>
      <c r="K41" s="121" t="str">
        <f t="shared" si="4"/>
        <v> </v>
      </c>
      <c r="L41" s="121" t="str">
        <f t="shared" si="5"/>
        <v> </v>
      </c>
      <c r="M41" s="121" t="str">
        <f t="shared" si="6"/>
        <v> </v>
      </c>
      <c r="N41" s="121" t="str">
        <f t="shared" si="7"/>
        <v> </v>
      </c>
      <c r="O41" s="121" t="str">
        <f t="shared" si="8"/>
        <v> </v>
      </c>
      <c r="P41" s="121" t="str">
        <f t="shared" si="9"/>
        <v> </v>
      </c>
      <c r="Q41" s="121" t="str">
        <f t="shared" si="10"/>
        <v> </v>
      </c>
      <c r="R41" s="121" t="str">
        <f t="shared" si="11"/>
        <v> </v>
      </c>
      <c r="S41" s="122" t="str">
        <f t="shared" si="12"/>
        <v> </v>
      </c>
      <c r="T41" s="89" t="s">
        <v>82</v>
      </c>
      <c r="U41" s="81" t="str">
        <f>LOOKUP(B41,'Startovní listina'!$B$3:$B$52,'Startovní listina'!$F$3:$F$52)</f>
        <v>B</v>
      </c>
      <c r="V41" s="81" t="str">
        <f>LOOKUP(B41,'Startovní listina'!$B$3:$B$52,'Startovní listina'!$K$3:$K$52)</f>
        <v>N</v>
      </c>
      <c r="W41" s="81" t="str">
        <f>LOOKUP(B41,'Startovní listina'!$B$3:$B$52,'Startovní listina'!$L$3:$L$52)</f>
        <v>N</v>
      </c>
      <c r="X41" s="81" t="str">
        <f>LOOKUP(B41,'Startovní listina'!$B$3:$B$52,'Startovní listina'!$Q$3:$Q$52)</f>
        <v>N</v>
      </c>
      <c r="Y41" s="81" t="str">
        <f>LOOKUP(B41,'Startovní listina'!$B$3:$B$52,'Startovní listina'!$R$3:$R$52)</f>
        <v>N</v>
      </c>
      <c r="Z41" t="s">
        <v>82</v>
      </c>
      <c r="AA41">
        <f>MAX(G$4:G40)+1</f>
        <v>14</v>
      </c>
      <c r="AB41">
        <f>MAX(H$4:H40)+1</f>
        <v>12</v>
      </c>
      <c r="AC41">
        <f>MAX(I$4:I40)+1</f>
        <v>7</v>
      </c>
      <c r="AD41">
        <f>MAX(J$4:J40)+1</f>
        <v>5</v>
      </c>
      <c r="AE41">
        <f>MAX(K$4:K40)+1</f>
        <v>2</v>
      </c>
      <c r="AF41">
        <f>MAX(L$4:L40)+1</f>
        <v>1</v>
      </c>
      <c r="AG41">
        <f>MAX(M$4:M40)+1</f>
        <v>3</v>
      </c>
      <c r="AH41">
        <f>MAX(N$4:N40)+1</f>
        <v>1</v>
      </c>
      <c r="AI41">
        <f>MAX(O$4:O40)+1</f>
        <v>1</v>
      </c>
      <c r="AJ41">
        <f>MAX(P$4:P40)+1</f>
        <v>1</v>
      </c>
      <c r="AK41">
        <f>MAX(Q$4:Q40)+1</f>
        <v>1</v>
      </c>
      <c r="AL41">
        <f>MAX(R$4:R40)+1</f>
        <v>1</v>
      </c>
      <c r="AN41" s="90">
        <f>LOOKUP(U41,TR!$A$4:$A$11,TR!$B$4:$B$11)</f>
        <v>0.019490740740740743</v>
      </c>
    </row>
    <row r="42" spans="1:40" ht="12.75">
      <c r="A42" s="111" t="s">
        <v>47</v>
      </c>
      <c r="B42" s="114">
        <v>60</v>
      </c>
      <c r="C42" s="110" t="str">
        <f>LOOKUP(B42,'Startovní listina'!$B$3:$B$52,'Startovní listina'!$C$3:$C$52)</f>
        <v>Valta Stanislav</v>
      </c>
      <c r="D42" s="110" t="str">
        <f>LOOKUP(B42,'Startovní listina'!$B$3:$B$52,'Startovní listina'!$D$3:$D$52)</f>
        <v>Ohrada</v>
      </c>
      <c r="E42" s="111">
        <f>LOOKUP(B42,'Startovní listina'!$B$3:$B$52,'Startovní listina'!$E$3:$E$52)</f>
        <v>1958</v>
      </c>
      <c r="F42" s="115">
        <v>0.028877314814814817</v>
      </c>
      <c r="G42" s="121" t="str">
        <f t="shared" si="0"/>
        <v> </v>
      </c>
      <c r="H42" s="121" t="str">
        <f t="shared" si="1"/>
        <v> </v>
      </c>
      <c r="I42" s="121">
        <f t="shared" si="2"/>
        <v>7</v>
      </c>
      <c r="J42" s="121" t="str">
        <f t="shared" si="3"/>
        <v> </v>
      </c>
      <c r="K42" s="121" t="str">
        <f t="shared" si="4"/>
        <v> </v>
      </c>
      <c r="L42" s="121" t="str">
        <f t="shared" si="5"/>
        <v> </v>
      </c>
      <c r="M42" s="121" t="str">
        <f t="shared" si="6"/>
        <v> </v>
      </c>
      <c r="N42" s="121" t="str">
        <f t="shared" si="7"/>
        <v> </v>
      </c>
      <c r="O42" s="121" t="str">
        <f t="shared" si="8"/>
        <v> </v>
      </c>
      <c r="P42" s="121" t="str">
        <f t="shared" si="9"/>
        <v> </v>
      </c>
      <c r="Q42" s="121" t="str">
        <f t="shared" si="10"/>
        <v> </v>
      </c>
      <c r="R42" s="121" t="str">
        <f t="shared" si="11"/>
        <v> </v>
      </c>
      <c r="S42" s="122" t="str">
        <f t="shared" si="12"/>
        <v> </v>
      </c>
      <c r="T42" s="89" t="s">
        <v>82</v>
      </c>
      <c r="U42" s="81" t="str">
        <f>LOOKUP(B42,'Startovní listina'!$B$3:$B$52,'Startovní listina'!$F$3:$F$52)</f>
        <v>C</v>
      </c>
      <c r="V42" s="81" t="str">
        <f>LOOKUP(B42,'Startovní listina'!$B$3:$B$52,'Startovní listina'!$K$3:$K$52)</f>
        <v>N</v>
      </c>
      <c r="W42" s="81" t="str">
        <f>LOOKUP(B42,'Startovní listina'!$B$3:$B$52,'Startovní listina'!$L$3:$L$52)</f>
        <v>N</v>
      </c>
      <c r="X42" s="81" t="str">
        <f>LOOKUP(B42,'Startovní listina'!$B$3:$B$52,'Startovní listina'!$Q$3:$Q$52)</f>
        <v>N</v>
      </c>
      <c r="Y42" s="81" t="str">
        <f>LOOKUP(B42,'Startovní listina'!$B$3:$B$52,'Startovní listina'!$R$3:$R$52)</f>
        <v>N</v>
      </c>
      <c r="Z42" t="s">
        <v>82</v>
      </c>
      <c r="AA42">
        <f>MAX(G$4:G41)+1</f>
        <v>14</v>
      </c>
      <c r="AB42">
        <f>MAX(H$4:H41)+1</f>
        <v>13</v>
      </c>
      <c r="AC42">
        <f>MAX(I$4:I41)+1</f>
        <v>7</v>
      </c>
      <c r="AD42">
        <f>MAX(J$4:J41)+1</f>
        <v>5</v>
      </c>
      <c r="AE42">
        <f>MAX(K$4:K41)+1</f>
        <v>2</v>
      </c>
      <c r="AF42">
        <f>MAX(L$4:L41)+1</f>
        <v>1</v>
      </c>
      <c r="AG42">
        <f>MAX(M$4:M41)+1</f>
        <v>3</v>
      </c>
      <c r="AH42">
        <f>MAX(N$4:N41)+1</f>
        <v>1</v>
      </c>
      <c r="AI42">
        <f>MAX(O$4:O41)+1</f>
        <v>1</v>
      </c>
      <c r="AJ42">
        <f>MAX(P$4:P41)+1</f>
        <v>1</v>
      </c>
      <c r="AK42">
        <f>MAX(Q$4:Q41)+1</f>
        <v>1</v>
      </c>
      <c r="AL42">
        <f>MAX(R$4:R41)+1</f>
        <v>1</v>
      </c>
      <c r="AN42" s="90">
        <f>LOOKUP(U42,TR!$A$4:$A$11,TR!$B$4:$B$11)</f>
        <v>0.021493055555555557</v>
      </c>
    </row>
    <row r="43" spans="1:40" ht="12.75">
      <c r="A43" s="111" t="s">
        <v>48</v>
      </c>
      <c r="B43" s="114">
        <v>272</v>
      </c>
      <c r="C43" s="110" t="str">
        <f>LOOKUP(B43,'Startovní listina'!$B$3:$B$52,'Startovní listina'!$C$3:$C$52)</f>
        <v>Kalná Jitka</v>
      </c>
      <c r="D43" s="110" t="str">
        <f>LOOKUP(B43,'Startovní listina'!$B$3:$B$52,'Startovní listina'!$D$3:$D$52)</f>
        <v>AFK Chrudim</v>
      </c>
      <c r="E43" s="111">
        <f>LOOKUP(B43,'Startovní listina'!$B$3:$B$52,'Startovní listina'!$E$3:$E$52)</f>
        <v>1975</v>
      </c>
      <c r="F43" s="115">
        <v>0.02988425925925926</v>
      </c>
      <c r="G43" s="121" t="str">
        <f t="shared" si="0"/>
        <v> </v>
      </c>
      <c r="H43" s="121" t="str">
        <f t="shared" si="1"/>
        <v> </v>
      </c>
      <c r="I43" s="121" t="str">
        <f t="shared" si="2"/>
        <v> </v>
      </c>
      <c r="J43" s="121" t="str">
        <f t="shared" si="3"/>
        <v> </v>
      </c>
      <c r="K43" s="121" t="str">
        <f t="shared" si="4"/>
        <v> </v>
      </c>
      <c r="L43" s="121">
        <f t="shared" si="5"/>
        <v>1</v>
      </c>
      <c r="M43" s="121" t="str">
        <f t="shared" si="6"/>
        <v> </v>
      </c>
      <c r="N43" s="121" t="str">
        <f t="shared" si="7"/>
        <v> </v>
      </c>
      <c r="O43" s="121" t="str">
        <f t="shared" si="8"/>
        <v> </v>
      </c>
      <c r="P43" s="121" t="str">
        <f t="shared" si="9"/>
        <v> </v>
      </c>
      <c r="Q43" s="121" t="str">
        <f t="shared" si="10"/>
        <v> </v>
      </c>
      <c r="R43" s="121" t="str">
        <f t="shared" si="11"/>
        <v> </v>
      </c>
      <c r="S43" s="122" t="str">
        <f t="shared" si="12"/>
        <v> </v>
      </c>
      <c r="T43" s="89" t="s">
        <v>82</v>
      </c>
      <c r="U43" s="81" t="str">
        <f>LOOKUP(B43,'Startovní listina'!$B$3:$B$52,'Startovní listina'!$F$3:$F$52)</f>
        <v>F</v>
      </c>
      <c r="V43" s="81" t="str">
        <f>LOOKUP(B43,'Startovní listina'!$B$3:$B$52,'Startovní listina'!$K$3:$K$52)</f>
        <v>N</v>
      </c>
      <c r="W43" s="81" t="str">
        <f>LOOKUP(B43,'Startovní listina'!$B$3:$B$52,'Startovní listina'!$L$3:$L$52)</f>
        <v>N</v>
      </c>
      <c r="X43" s="81" t="str">
        <f>LOOKUP(B43,'Startovní listina'!$B$3:$B$52,'Startovní listina'!$Q$3:$Q$52)</f>
        <v>N</v>
      </c>
      <c r="Y43" s="81" t="str">
        <f>LOOKUP(B43,'Startovní listina'!$B$3:$B$52,'Startovní listina'!$R$3:$R$52)</f>
        <v>N</v>
      </c>
      <c r="Z43" t="s">
        <v>82</v>
      </c>
      <c r="AA43">
        <f>MAX(G$4:G42)+1</f>
        <v>14</v>
      </c>
      <c r="AB43">
        <f>MAX(H$4:H42)+1</f>
        <v>13</v>
      </c>
      <c r="AC43">
        <f>MAX(I$4:I42)+1</f>
        <v>8</v>
      </c>
      <c r="AD43">
        <f>MAX(J$4:J42)+1</f>
        <v>5</v>
      </c>
      <c r="AE43">
        <f>MAX(K$4:K42)+1</f>
        <v>2</v>
      </c>
      <c r="AF43">
        <f>MAX(L$4:L42)+1</f>
        <v>1</v>
      </c>
      <c r="AG43">
        <f>MAX(M$4:M42)+1</f>
        <v>3</v>
      </c>
      <c r="AH43">
        <f>MAX(N$4:N42)+1</f>
        <v>1</v>
      </c>
      <c r="AI43">
        <f>MAX(O$4:O42)+1</f>
        <v>1</v>
      </c>
      <c r="AJ43">
        <f>MAX(P$4:P42)+1</f>
        <v>1</v>
      </c>
      <c r="AK43">
        <f>MAX(Q$4:Q42)+1</f>
        <v>1</v>
      </c>
      <c r="AL43">
        <f>MAX(R$4:R42)+1</f>
        <v>1</v>
      </c>
      <c r="AN43" s="90">
        <f>LOOKUP(U43,TR!$A$4:$A$11,TR!$B$4:$B$11)</f>
        <v>0.025648148148148146</v>
      </c>
    </row>
    <row r="44" spans="1:40" ht="12.75">
      <c r="A44" s="111" t="s">
        <v>49</v>
      </c>
      <c r="B44" s="114">
        <v>548</v>
      </c>
      <c r="C44" s="110" t="str">
        <f>LOOKUP(B44,'Startovní listina'!$B$3:$B$52,'Startovní listina'!$C$3:$C$52)</f>
        <v>Pejpal Jiří</v>
      </c>
      <c r="D44" s="110" t="str">
        <f>LOOKUP(B44,'Startovní listina'!$B$3:$B$52,'Startovní listina'!$D$3:$D$52)</f>
        <v>TJ Liga 100 Praha</v>
      </c>
      <c r="E44" s="111">
        <f>LOOKUP(B44,'Startovní listina'!$B$3:$B$52,'Startovní listina'!$E$3:$E$52)</f>
        <v>1934</v>
      </c>
      <c r="F44" s="115">
        <v>0.03158564814814815</v>
      </c>
      <c r="G44" s="121" t="str">
        <f t="shared" si="0"/>
        <v> </v>
      </c>
      <c r="H44" s="121" t="str">
        <f t="shared" si="1"/>
        <v> </v>
      </c>
      <c r="I44" s="121" t="str">
        <f t="shared" si="2"/>
        <v> </v>
      </c>
      <c r="J44" s="121" t="str">
        <f t="shared" si="3"/>
        <v> </v>
      </c>
      <c r="K44" s="121">
        <f t="shared" si="4"/>
        <v>2</v>
      </c>
      <c r="L44" s="121" t="str">
        <f t="shared" si="5"/>
        <v> </v>
      </c>
      <c r="M44" s="121" t="str">
        <f t="shared" si="6"/>
        <v> </v>
      </c>
      <c r="N44" s="121" t="str">
        <f t="shared" si="7"/>
        <v> </v>
      </c>
      <c r="O44" s="121" t="str">
        <f t="shared" si="8"/>
        <v> </v>
      </c>
      <c r="P44" s="121" t="str">
        <f t="shared" si="9"/>
        <v> </v>
      </c>
      <c r="Q44" s="121" t="str">
        <f t="shared" si="10"/>
        <v> </v>
      </c>
      <c r="R44" s="121" t="str">
        <f t="shared" si="11"/>
        <v> </v>
      </c>
      <c r="S44" s="122" t="str">
        <f t="shared" si="12"/>
        <v> </v>
      </c>
      <c r="T44" s="89" t="s">
        <v>82</v>
      </c>
      <c r="U44" s="81" t="str">
        <f>LOOKUP(B44,'Startovní listina'!$B$3:$B$52,'Startovní listina'!$F$3:$F$52)</f>
        <v>E</v>
      </c>
      <c r="V44" s="81" t="str">
        <f>LOOKUP(B44,'Startovní listina'!$B$3:$B$52,'Startovní listina'!$K$3:$K$52)</f>
        <v>N</v>
      </c>
      <c r="W44" s="81" t="str">
        <f>LOOKUP(B44,'Startovní listina'!$B$3:$B$52,'Startovní listina'!$L$3:$L$52)</f>
        <v>N</v>
      </c>
      <c r="X44" s="81" t="str">
        <f>LOOKUP(B44,'Startovní listina'!$B$3:$B$52,'Startovní listina'!$Q$3:$Q$52)</f>
        <v>N</v>
      </c>
      <c r="Y44" s="81" t="str">
        <f>LOOKUP(B44,'Startovní listina'!$B$3:$B$52,'Startovní listina'!$R$3:$R$52)</f>
        <v>N</v>
      </c>
      <c r="Z44" t="s">
        <v>82</v>
      </c>
      <c r="AA44">
        <f>MAX(G$4:G43)+1</f>
        <v>14</v>
      </c>
      <c r="AB44">
        <f>MAX(H$4:H43)+1</f>
        <v>13</v>
      </c>
      <c r="AC44">
        <f>MAX(I$4:I43)+1</f>
        <v>8</v>
      </c>
      <c r="AD44">
        <f>MAX(J$4:J43)+1</f>
        <v>5</v>
      </c>
      <c r="AE44">
        <f>MAX(K$4:K43)+1</f>
        <v>2</v>
      </c>
      <c r="AF44">
        <f>MAX(L$4:L43)+1</f>
        <v>2</v>
      </c>
      <c r="AG44">
        <f>MAX(M$4:M43)+1</f>
        <v>3</v>
      </c>
      <c r="AH44">
        <f>MAX(N$4:N43)+1</f>
        <v>1</v>
      </c>
      <c r="AI44">
        <f>MAX(O$4:O43)+1</f>
        <v>1</v>
      </c>
      <c r="AJ44">
        <f>MAX(P$4:P43)+1</f>
        <v>1</v>
      </c>
      <c r="AK44">
        <f>MAX(Q$4:Q43)+1</f>
        <v>1</v>
      </c>
      <c r="AL44">
        <f>MAX(R$4:R43)+1</f>
        <v>1</v>
      </c>
      <c r="AN44" s="90">
        <f>LOOKUP(U44,TR!$A$4:$A$11,TR!$B$4:$B$11)</f>
        <v>4.62962962962963E-05</v>
      </c>
    </row>
    <row r="45" spans="1:40" ht="12.75">
      <c r="A45" s="111" t="s">
        <v>50</v>
      </c>
      <c r="B45" s="114">
        <v>52</v>
      </c>
      <c r="C45" s="110" t="str">
        <f>LOOKUP(B45,'Startovní listina'!$B$3:$B$52,'Startovní listina'!$C$3:$C$52)</f>
        <v>Culka Václav</v>
      </c>
      <c r="D45" s="110" t="str">
        <f>LOOKUP(B45,'Startovní listina'!$B$3:$B$52,'Startovní listina'!$D$3:$D$52)</f>
        <v>Liga 100 Kostelec n/Orlicí</v>
      </c>
      <c r="E45" s="111">
        <f>LOOKUP(B45,'Startovní listina'!$B$3:$B$52,'Startovní listina'!$E$3:$E$52)</f>
        <v>1935</v>
      </c>
      <c r="F45" s="115">
        <v>0.03288194444444444</v>
      </c>
      <c r="G45" s="121" t="str">
        <f t="shared" si="0"/>
        <v> </v>
      </c>
      <c r="H45" s="121" t="str">
        <f t="shared" si="1"/>
        <v> </v>
      </c>
      <c r="I45" s="121" t="str">
        <f t="shared" si="2"/>
        <v> </v>
      </c>
      <c r="J45" s="121" t="str">
        <f t="shared" si="3"/>
        <v> </v>
      </c>
      <c r="K45" s="121">
        <f t="shared" si="4"/>
        <v>3</v>
      </c>
      <c r="L45" s="121" t="str">
        <f t="shared" si="5"/>
        <v> </v>
      </c>
      <c r="M45" s="121" t="str">
        <f t="shared" si="6"/>
        <v> </v>
      </c>
      <c r="N45" s="121" t="str">
        <f t="shared" si="7"/>
        <v> </v>
      </c>
      <c r="O45" s="121" t="str">
        <f t="shared" si="8"/>
        <v> </v>
      </c>
      <c r="P45" s="121" t="str">
        <f t="shared" si="9"/>
        <v> </v>
      </c>
      <c r="Q45" s="121" t="str">
        <f t="shared" si="10"/>
        <v> </v>
      </c>
      <c r="R45" s="121" t="str">
        <f t="shared" si="11"/>
        <v> </v>
      </c>
      <c r="S45" s="122" t="str">
        <f t="shared" si="12"/>
        <v> </v>
      </c>
      <c r="T45" s="89" t="s">
        <v>82</v>
      </c>
      <c r="U45" s="81" t="str">
        <f>LOOKUP(B45,'Startovní listina'!$B$3:$B$52,'Startovní listina'!$F$3:$F$52)</f>
        <v>E</v>
      </c>
      <c r="V45" s="81" t="str">
        <f>LOOKUP(B45,'Startovní listina'!$B$3:$B$52,'Startovní listina'!$K$3:$K$52)</f>
        <v>N</v>
      </c>
      <c r="W45" s="81" t="str">
        <f>LOOKUP(B45,'Startovní listina'!$B$3:$B$52,'Startovní listina'!$L$3:$L$52)</f>
        <v>N</v>
      </c>
      <c r="X45" s="81" t="str">
        <f>LOOKUP(B45,'Startovní listina'!$B$3:$B$52,'Startovní listina'!$Q$3:$Q$52)</f>
        <v>N</v>
      </c>
      <c r="Y45" s="81" t="str">
        <f>LOOKUP(B45,'Startovní listina'!$B$3:$B$52,'Startovní listina'!$R$3:$R$52)</f>
        <v>N</v>
      </c>
      <c r="Z45" t="s">
        <v>82</v>
      </c>
      <c r="AA45">
        <f>MAX(G$4:G44)+1</f>
        <v>14</v>
      </c>
      <c r="AB45">
        <f>MAX(H$4:H44)+1</f>
        <v>13</v>
      </c>
      <c r="AC45">
        <f>MAX(I$4:I44)+1</f>
        <v>8</v>
      </c>
      <c r="AD45">
        <f>MAX(J$4:J44)+1</f>
        <v>5</v>
      </c>
      <c r="AE45">
        <f>MAX(K$4:K44)+1</f>
        <v>3</v>
      </c>
      <c r="AF45">
        <f>MAX(L$4:L44)+1</f>
        <v>2</v>
      </c>
      <c r="AG45">
        <f>MAX(M$4:M44)+1</f>
        <v>3</v>
      </c>
      <c r="AH45">
        <f>MAX(N$4:N44)+1</f>
        <v>1</v>
      </c>
      <c r="AI45">
        <f>MAX(O$4:O44)+1</f>
        <v>1</v>
      </c>
      <c r="AJ45">
        <f>MAX(P$4:P44)+1</f>
        <v>1</v>
      </c>
      <c r="AK45">
        <f>MAX(Q$4:Q44)+1</f>
        <v>1</v>
      </c>
      <c r="AL45">
        <f>MAX(R$4:R44)+1</f>
        <v>1</v>
      </c>
      <c r="AN45" s="90">
        <f>LOOKUP(U45,TR!$A$4:$A$11,TR!$B$4:$B$11)</f>
        <v>4.62962962962963E-05</v>
      </c>
    </row>
    <row r="46" spans="1:40" ht="12.75">
      <c r="A46" s="111" t="s">
        <v>51</v>
      </c>
      <c r="B46" s="114">
        <v>51</v>
      </c>
      <c r="C46" s="110" t="str">
        <f>LOOKUP(B46,'Startovní listina'!$B$3:$B$52,'Startovní listina'!$C$3:$C$52)</f>
        <v>Holý Václav</v>
      </c>
      <c r="D46" s="110" t="str">
        <f>LOOKUP(B46,'Startovní listina'!$B$3:$B$52,'Startovní listina'!$D$3:$D$52)</f>
        <v>TJ Liga 100 Praha</v>
      </c>
      <c r="E46" s="111">
        <f>LOOKUP(B46,'Startovní listina'!$B$3:$B$52,'Startovní listina'!$E$3:$E$52)</f>
        <v>1941</v>
      </c>
      <c r="F46" s="115">
        <v>0.03300925925925926</v>
      </c>
      <c r="G46" s="121" t="str">
        <f t="shared" si="0"/>
        <v> </v>
      </c>
      <c r="H46" s="121" t="str">
        <f t="shared" si="1"/>
        <v> </v>
      </c>
      <c r="I46" s="121" t="str">
        <f t="shared" si="2"/>
        <v> </v>
      </c>
      <c r="J46" s="121">
        <f t="shared" si="3"/>
        <v>5</v>
      </c>
      <c r="K46" s="121" t="str">
        <f t="shared" si="4"/>
        <v> </v>
      </c>
      <c r="L46" s="121" t="str">
        <f t="shared" si="5"/>
        <v> </v>
      </c>
      <c r="M46" s="121" t="str">
        <f t="shared" si="6"/>
        <v> </v>
      </c>
      <c r="N46" s="121" t="str">
        <f t="shared" si="7"/>
        <v> </v>
      </c>
      <c r="O46" s="121" t="str">
        <f t="shared" si="8"/>
        <v> </v>
      </c>
      <c r="P46" s="121" t="str">
        <f t="shared" si="9"/>
        <v> </v>
      </c>
      <c r="Q46" s="121" t="str">
        <f t="shared" si="10"/>
        <v> </v>
      </c>
      <c r="R46" s="121" t="str">
        <f t="shared" si="11"/>
        <v> </v>
      </c>
      <c r="S46" s="122" t="str">
        <f t="shared" si="12"/>
        <v> </v>
      </c>
      <c r="T46" s="89" t="s">
        <v>82</v>
      </c>
      <c r="U46" s="81" t="str">
        <f>LOOKUP(B46,'Startovní listina'!$B$3:$B$52,'Startovní listina'!$F$3:$F$52)</f>
        <v>D</v>
      </c>
      <c r="V46" s="81" t="str">
        <f>LOOKUP(B46,'Startovní listina'!$B$3:$B$52,'Startovní listina'!$K$3:$K$52)</f>
        <v>N</v>
      </c>
      <c r="W46" s="81" t="str">
        <f>LOOKUP(B46,'Startovní listina'!$B$3:$B$52,'Startovní listina'!$L$3:$L$52)</f>
        <v>N</v>
      </c>
      <c r="X46" s="81" t="str">
        <f>LOOKUP(B46,'Startovní listina'!$B$3:$B$52,'Startovní listina'!$Q$3:$Q$52)</f>
        <v>N</v>
      </c>
      <c r="Y46" s="81" t="str">
        <f>LOOKUP(B46,'Startovní listina'!$B$3:$B$52,'Startovní listina'!$R$3:$R$52)</f>
        <v>N</v>
      </c>
      <c r="Z46" t="s">
        <v>82</v>
      </c>
      <c r="AA46">
        <f>MAX(G$4:G45)+1</f>
        <v>14</v>
      </c>
      <c r="AB46">
        <f>MAX(H$4:H45)+1</f>
        <v>13</v>
      </c>
      <c r="AC46">
        <f>MAX(I$4:I45)+1</f>
        <v>8</v>
      </c>
      <c r="AD46">
        <f>MAX(J$4:J45)+1</f>
        <v>5</v>
      </c>
      <c r="AE46">
        <f>MAX(K$4:K45)+1</f>
        <v>4</v>
      </c>
      <c r="AF46">
        <f>MAX(L$4:L45)+1</f>
        <v>2</v>
      </c>
      <c r="AG46">
        <f>MAX(M$4:M45)+1</f>
        <v>3</v>
      </c>
      <c r="AH46">
        <f>MAX(N$4:N45)+1</f>
        <v>1</v>
      </c>
      <c r="AI46">
        <f>MAX(O$4:O45)+1</f>
        <v>1</v>
      </c>
      <c r="AJ46">
        <f>MAX(P$4:P45)+1</f>
        <v>1</v>
      </c>
      <c r="AK46">
        <f>MAX(Q$4:Q45)+1</f>
        <v>1</v>
      </c>
      <c r="AL46">
        <f>MAX(R$4:R45)+1</f>
        <v>1</v>
      </c>
      <c r="AN46" s="90">
        <f>LOOKUP(U46,TR!$A$4:$A$11,TR!$B$4:$B$11)</f>
        <v>0.02332175925925926</v>
      </c>
    </row>
    <row r="47" spans="1:40" ht="12.75">
      <c r="A47" s="111" t="s">
        <v>52</v>
      </c>
      <c r="B47" s="114">
        <v>57</v>
      </c>
      <c r="C47" s="110" t="str">
        <f>LOOKUP(B47,'Startovní listina'!$B$3:$B$52,'Startovní listina'!$C$3:$C$52)</f>
        <v>Rosůlek Josef</v>
      </c>
      <c r="D47" s="110" t="str">
        <f>LOOKUP(B47,'Startovní listina'!$B$3:$B$52,'Startovní listina'!$D$3:$D$52)</f>
        <v>SKP Nymburk</v>
      </c>
      <c r="E47" s="111">
        <f>LOOKUP(B47,'Startovní listina'!$B$3:$B$52,'Startovní listina'!$E$3:$E$52)</f>
        <v>1949</v>
      </c>
      <c r="F47" s="115">
        <v>0.03483796296296296</v>
      </c>
      <c r="G47" s="121" t="str">
        <f t="shared" si="0"/>
        <v> </v>
      </c>
      <c r="H47" s="121" t="str">
        <f t="shared" si="1"/>
        <v> </v>
      </c>
      <c r="I47" s="121" t="str">
        <f t="shared" si="2"/>
        <v> </v>
      </c>
      <c r="J47" s="121">
        <f t="shared" si="3"/>
        <v>6</v>
      </c>
      <c r="K47" s="121" t="str">
        <f t="shared" si="4"/>
        <v> </v>
      </c>
      <c r="L47" s="121" t="str">
        <f t="shared" si="5"/>
        <v> </v>
      </c>
      <c r="M47" s="121" t="str">
        <f t="shared" si="6"/>
        <v> </v>
      </c>
      <c r="N47" s="121" t="str">
        <f t="shared" si="7"/>
        <v> </v>
      </c>
      <c r="O47" s="121" t="str">
        <f t="shared" si="8"/>
        <v> </v>
      </c>
      <c r="P47" s="121" t="str">
        <f t="shared" si="9"/>
        <v> </v>
      </c>
      <c r="Q47" s="121" t="str">
        <f t="shared" si="10"/>
        <v> </v>
      </c>
      <c r="R47" s="121" t="str">
        <f t="shared" si="11"/>
        <v> </v>
      </c>
      <c r="S47" s="122" t="str">
        <f t="shared" si="12"/>
        <v> </v>
      </c>
      <c r="T47" s="89" t="s">
        <v>82</v>
      </c>
      <c r="U47" s="81" t="str">
        <f>LOOKUP(B47,'Startovní listina'!$B$3:$B$52,'Startovní listina'!$F$3:$F$52)</f>
        <v>D</v>
      </c>
      <c r="V47" s="81" t="str">
        <f>LOOKUP(B47,'Startovní listina'!$B$3:$B$52,'Startovní listina'!$K$3:$K$52)</f>
        <v>N</v>
      </c>
      <c r="W47" s="81" t="str">
        <f>LOOKUP(B47,'Startovní listina'!$B$3:$B$52,'Startovní listina'!$L$3:$L$52)</f>
        <v>N</v>
      </c>
      <c r="X47" s="81" t="str">
        <f>LOOKUP(B47,'Startovní listina'!$B$3:$B$52,'Startovní listina'!$Q$3:$Q$52)</f>
        <v>N</v>
      </c>
      <c r="Y47" s="81" t="str">
        <f>LOOKUP(B47,'Startovní listina'!$B$3:$B$52,'Startovní listina'!$R$3:$R$52)</f>
        <v>N</v>
      </c>
      <c r="Z47" t="s">
        <v>82</v>
      </c>
      <c r="AA47">
        <f>MAX(G$4:G46)+1</f>
        <v>14</v>
      </c>
      <c r="AB47">
        <f>MAX(H$4:H46)+1</f>
        <v>13</v>
      </c>
      <c r="AC47">
        <f>MAX(I$4:I46)+1</f>
        <v>8</v>
      </c>
      <c r="AD47">
        <f>MAX(J$4:J46)+1</f>
        <v>6</v>
      </c>
      <c r="AE47">
        <f>MAX(K$4:K46)+1</f>
        <v>4</v>
      </c>
      <c r="AF47">
        <f>MAX(L$4:L46)+1</f>
        <v>2</v>
      </c>
      <c r="AG47">
        <f>MAX(M$4:M46)+1</f>
        <v>3</v>
      </c>
      <c r="AH47">
        <f>MAX(N$4:N46)+1</f>
        <v>1</v>
      </c>
      <c r="AI47">
        <f>MAX(O$4:O46)+1</f>
        <v>1</v>
      </c>
      <c r="AJ47">
        <f>MAX(P$4:P46)+1</f>
        <v>1</v>
      </c>
      <c r="AK47">
        <f>MAX(Q$4:Q46)+1</f>
        <v>1</v>
      </c>
      <c r="AL47">
        <f>MAX(R$4:R46)+1</f>
        <v>1</v>
      </c>
      <c r="AN47" s="90">
        <f>LOOKUP(U47,TR!$A$4:$A$11,TR!$B$4:$B$11)</f>
        <v>0.02332175925925926</v>
      </c>
    </row>
    <row r="48" spans="1:40" ht="12.75">
      <c r="A48" s="111" t="s">
        <v>53</v>
      </c>
      <c r="B48" s="114">
        <v>64</v>
      </c>
      <c r="C48" s="110" t="str">
        <f>LOOKUP(B48,'Startovní listina'!$B$3:$B$52,'Startovní listina'!$C$3:$C$52)</f>
        <v>Pícha Tomáš</v>
      </c>
      <c r="D48" s="110" t="str">
        <f>LOOKUP(B48,'Startovní listina'!$B$3:$B$52,'Startovní listina'!$D$3:$D$52)</f>
        <v>Agro Kolín</v>
      </c>
      <c r="E48" s="111">
        <f>LOOKUP(B48,'Startovní listina'!$B$3:$B$52,'Startovní listina'!$E$3:$E$52)</f>
        <v>1952</v>
      </c>
      <c r="F48" s="115">
        <v>0.0349537037037037</v>
      </c>
      <c r="G48" s="121" t="str">
        <f t="shared" si="0"/>
        <v> </v>
      </c>
      <c r="H48" s="121" t="str">
        <f t="shared" si="1"/>
        <v> </v>
      </c>
      <c r="I48" s="121">
        <f t="shared" si="2"/>
        <v>8</v>
      </c>
      <c r="J48" s="121" t="str">
        <f t="shared" si="3"/>
        <v> </v>
      </c>
      <c r="K48" s="121" t="str">
        <f t="shared" si="4"/>
        <v> </v>
      </c>
      <c r="L48" s="121" t="str">
        <f t="shared" si="5"/>
        <v> </v>
      </c>
      <c r="M48" s="121" t="str">
        <f t="shared" si="6"/>
        <v> </v>
      </c>
      <c r="N48" s="121" t="str">
        <f t="shared" si="7"/>
        <v> </v>
      </c>
      <c r="O48" s="121" t="str">
        <f t="shared" si="8"/>
        <v> </v>
      </c>
      <c r="P48" s="121" t="str">
        <f t="shared" si="9"/>
        <v> </v>
      </c>
      <c r="Q48" s="121" t="str">
        <f t="shared" si="10"/>
        <v> </v>
      </c>
      <c r="R48" s="121" t="str">
        <f t="shared" si="11"/>
        <v> </v>
      </c>
      <c r="S48" s="122" t="str">
        <f t="shared" si="12"/>
        <v> </v>
      </c>
      <c r="T48" s="89" t="s">
        <v>82</v>
      </c>
      <c r="U48" s="81" t="str">
        <f>LOOKUP(B48,'Startovní listina'!$B$3:$B$52,'Startovní listina'!$F$3:$F$52)</f>
        <v>C</v>
      </c>
      <c r="V48" s="81" t="str">
        <f>LOOKUP(B48,'Startovní listina'!$B$3:$B$52,'Startovní listina'!$K$3:$K$52)</f>
        <v>N</v>
      </c>
      <c r="W48" s="81" t="str">
        <f>LOOKUP(B48,'Startovní listina'!$B$3:$B$52,'Startovní listina'!$L$3:$L$52)</f>
        <v>N</v>
      </c>
      <c r="X48" s="81" t="str">
        <f>LOOKUP(B48,'Startovní listina'!$B$3:$B$52,'Startovní listina'!$Q$3:$Q$52)</f>
        <v>N</v>
      </c>
      <c r="Y48" s="81" t="str">
        <f>LOOKUP(B48,'Startovní listina'!$B$3:$B$52,'Startovní listina'!$R$3:$R$52)</f>
        <v>N</v>
      </c>
      <c r="Z48" t="s">
        <v>82</v>
      </c>
      <c r="AA48">
        <f>MAX(G$4:G47)+1</f>
        <v>14</v>
      </c>
      <c r="AB48">
        <f>MAX(H$4:H47)+1</f>
        <v>13</v>
      </c>
      <c r="AC48">
        <f>MAX(I$4:I47)+1</f>
        <v>8</v>
      </c>
      <c r="AD48">
        <f>MAX(J$4:J47)+1</f>
        <v>7</v>
      </c>
      <c r="AE48">
        <f>MAX(K$4:K47)+1</f>
        <v>4</v>
      </c>
      <c r="AF48">
        <f>MAX(L$4:L47)+1</f>
        <v>2</v>
      </c>
      <c r="AG48">
        <f>MAX(M$4:M47)+1</f>
        <v>3</v>
      </c>
      <c r="AH48">
        <f>MAX(N$4:N47)+1</f>
        <v>1</v>
      </c>
      <c r="AI48">
        <f>MAX(O$4:O47)+1</f>
        <v>1</v>
      </c>
      <c r="AJ48">
        <f>MAX(P$4:P47)+1</f>
        <v>1</v>
      </c>
      <c r="AK48">
        <f>MAX(Q$4:Q47)+1</f>
        <v>1</v>
      </c>
      <c r="AL48">
        <f>MAX(R$4:R47)+1</f>
        <v>1</v>
      </c>
      <c r="AN48" s="90">
        <f>LOOKUP(U48,TR!$A$4:$A$11,TR!$B$4:$B$11)</f>
        <v>0.021493055555555557</v>
      </c>
    </row>
    <row r="49" spans="1:40" ht="12.75">
      <c r="A49" s="111" t="s">
        <v>54</v>
      </c>
      <c r="B49" s="114">
        <v>56</v>
      </c>
      <c r="C49" s="110" t="str">
        <f>LOOKUP(B49,'Startovní listina'!$B$3:$B$52,'Startovní listina'!$C$3:$C$52)</f>
        <v>Plešinger Stanislav</v>
      </c>
      <c r="D49" s="110" t="str">
        <f>LOOKUP(B49,'Startovní listina'!$B$3:$B$52,'Startovní listina'!$D$3:$D$52)</f>
        <v>Sokol Kolín - Atletika</v>
      </c>
      <c r="E49" s="111">
        <f>LOOKUP(B49,'Startovní listina'!$B$3:$B$52,'Startovní listina'!$E$3:$E$52)</f>
        <v>1938</v>
      </c>
      <c r="F49" s="115">
        <v>0.03699074074074074</v>
      </c>
      <c r="G49" s="121" t="str">
        <f t="shared" si="0"/>
        <v> </v>
      </c>
      <c r="H49" s="121" t="str">
        <f t="shared" si="1"/>
        <v> </v>
      </c>
      <c r="I49" s="121" t="str">
        <f t="shared" si="2"/>
        <v> </v>
      </c>
      <c r="J49" s="121" t="str">
        <f t="shared" si="3"/>
        <v> </v>
      </c>
      <c r="K49" s="121">
        <f t="shared" si="4"/>
        <v>4</v>
      </c>
      <c r="L49" s="121" t="str">
        <f t="shared" si="5"/>
        <v> </v>
      </c>
      <c r="M49" s="121" t="str">
        <f t="shared" si="6"/>
        <v> </v>
      </c>
      <c r="N49" s="121" t="str">
        <f t="shared" si="7"/>
        <v> </v>
      </c>
      <c r="O49" s="121" t="str">
        <f t="shared" si="8"/>
        <v> </v>
      </c>
      <c r="P49" s="121" t="str">
        <f t="shared" si="9"/>
        <v> </v>
      </c>
      <c r="Q49" s="121" t="str">
        <f t="shared" si="10"/>
        <v> </v>
      </c>
      <c r="R49" s="121" t="str">
        <f t="shared" si="11"/>
        <v> </v>
      </c>
      <c r="S49" s="122" t="str">
        <f t="shared" si="12"/>
        <v> </v>
      </c>
      <c r="T49" s="89" t="s">
        <v>82</v>
      </c>
      <c r="U49" s="81" t="str">
        <f>LOOKUP(B49,'Startovní listina'!$B$3:$B$52,'Startovní listina'!$F$3:$F$52)</f>
        <v>E</v>
      </c>
      <c r="V49" s="81" t="str">
        <f>LOOKUP(B49,'Startovní listina'!$B$3:$B$52,'Startovní listina'!$K$3:$K$52)</f>
        <v>N</v>
      </c>
      <c r="W49" s="81" t="str">
        <f>LOOKUP(B49,'Startovní listina'!$B$3:$B$52,'Startovní listina'!$L$3:$L$52)</f>
        <v>N</v>
      </c>
      <c r="X49" s="81" t="str">
        <f>LOOKUP(B49,'Startovní listina'!$B$3:$B$52,'Startovní listina'!$Q$3:$Q$52)</f>
        <v>N</v>
      </c>
      <c r="Y49" s="81" t="str">
        <f>LOOKUP(B49,'Startovní listina'!$B$3:$B$52,'Startovní listina'!$R$3:$R$52)</f>
        <v>N</v>
      </c>
      <c r="Z49" t="s">
        <v>82</v>
      </c>
      <c r="AA49">
        <f>MAX(G$4:G48)+1</f>
        <v>14</v>
      </c>
      <c r="AB49">
        <f>MAX(H$4:H48)+1</f>
        <v>13</v>
      </c>
      <c r="AC49">
        <f>MAX(I$4:I48)+1</f>
        <v>9</v>
      </c>
      <c r="AD49">
        <f>MAX(J$4:J48)+1</f>
        <v>7</v>
      </c>
      <c r="AE49">
        <f>MAX(K$4:K48)+1</f>
        <v>4</v>
      </c>
      <c r="AF49">
        <f>MAX(L$4:L48)+1</f>
        <v>2</v>
      </c>
      <c r="AG49">
        <f>MAX(M$4:M48)+1</f>
        <v>3</v>
      </c>
      <c r="AH49">
        <f>MAX(N$4:N48)+1</f>
        <v>1</v>
      </c>
      <c r="AI49">
        <f>MAX(O$4:O48)+1</f>
        <v>1</v>
      </c>
      <c r="AJ49">
        <f>MAX(P$4:P48)+1</f>
        <v>1</v>
      </c>
      <c r="AK49">
        <f>MAX(Q$4:Q48)+1</f>
        <v>1</v>
      </c>
      <c r="AL49">
        <f>MAX(R$4:R48)+1</f>
        <v>1</v>
      </c>
      <c r="AN49" s="90">
        <f>LOOKUP(U49,TR!$A$4:$A$11,TR!$B$4:$B$11)</f>
        <v>4.62962962962963E-05</v>
      </c>
    </row>
    <row r="50" spans="1:40" ht="12.75">
      <c r="A50" s="111" t="s">
        <v>55</v>
      </c>
      <c r="B50" s="114">
        <v>545</v>
      </c>
      <c r="C50" s="110" t="str">
        <f>LOOKUP(B50,'Startovní listina'!$B$3:$B$52,'Startovní listina'!$C$3:$C$52)</f>
        <v>Bém František</v>
      </c>
      <c r="D50" s="110" t="str">
        <f>LOOKUP(B50,'Startovní listina'!$B$3:$B$52,'Startovní listina'!$D$3:$D$52)</f>
        <v>AC Slovan Liberec</v>
      </c>
      <c r="E50" s="111">
        <f>LOOKUP(B50,'Startovní listina'!$B$3:$B$52,'Startovní listina'!$E$3:$E$52)</f>
        <v>1927</v>
      </c>
      <c r="F50" s="115">
        <v>0.038530092592592595</v>
      </c>
      <c r="G50" s="121" t="str">
        <f t="shared" si="0"/>
        <v> </v>
      </c>
      <c r="H50" s="121" t="str">
        <f t="shared" si="1"/>
        <v> </v>
      </c>
      <c r="I50" s="121" t="str">
        <f t="shared" si="2"/>
        <v> </v>
      </c>
      <c r="J50" s="121" t="str">
        <f t="shared" si="3"/>
        <v> </v>
      </c>
      <c r="K50" s="121">
        <f t="shared" si="4"/>
        <v>5</v>
      </c>
      <c r="L50" s="121" t="str">
        <f t="shared" si="5"/>
        <v> </v>
      </c>
      <c r="M50" s="121" t="str">
        <f t="shared" si="6"/>
        <v> </v>
      </c>
      <c r="N50" s="121" t="str">
        <f t="shared" si="7"/>
        <v> </v>
      </c>
      <c r="O50" s="121" t="str">
        <f t="shared" si="8"/>
        <v> </v>
      </c>
      <c r="P50" s="121" t="str">
        <f t="shared" si="9"/>
        <v> </v>
      </c>
      <c r="Q50" s="121" t="str">
        <f t="shared" si="10"/>
        <v> </v>
      </c>
      <c r="R50" s="121" t="str">
        <f t="shared" si="11"/>
        <v> </v>
      </c>
      <c r="S50" s="122" t="str">
        <f t="shared" si="12"/>
        <v> </v>
      </c>
      <c r="T50" s="89" t="s">
        <v>82</v>
      </c>
      <c r="U50" s="81" t="str">
        <f>LOOKUP(B50,'Startovní listina'!$B$3:$B$52,'Startovní listina'!$F$3:$F$52)</f>
        <v>E</v>
      </c>
      <c r="V50" s="81" t="str">
        <f>LOOKUP(B50,'Startovní listina'!$B$3:$B$52,'Startovní listina'!$K$3:$K$52)</f>
        <v>N</v>
      </c>
      <c r="W50" s="81" t="str">
        <f>LOOKUP(B50,'Startovní listina'!$B$3:$B$52,'Startovní listina'!$L$3:$L$52)</f>
        <v>N</v>
      </c>
      <c r="X50" s="81" t="str">
        <f>LOOKUP(B50,'Startovní listina'!$B$3:$B$52,'Startovní listina'!$Q$3:$Q$52)</f>
        <v>N</v>
      </c>
      <c r="Y50" s="81" t="str">
        <f>LOOKUP(B50,'Startovní listina'!$B$3:$B$52,'Startovní listina'!$R$3:$R$52)</f>
        <v>N</v>
      </c>
      <c r="Z50" t="s">
        <v>82</v>
      </c>
      <c r="AA50">
        <f>MAX(G$4:G49)+1</f>
        <v>14</v>
      </c>
      <c r="AB50">
        <f>MAX(H$4:H49)+1</f>
        <v>13</v>
      </c>
      <c r="AC50">
        <f>MAX(I$4:I49)+1</f>
        <v>9</v>
      </c>
      <c r="AD50">
        <f>MAX(J$4:J49)+1</f>
        <v>7</v>
      </c>
      <c r="AE50">
        <f>MAX(K$4:K49)+1</f>
        <v>5</v>
      </c>
      <c r="AF50">
        <f>MAX(L$4:L49)+1</f>
        <v>2</v>
      </c>
      <c r="AG50">
        <f>MAX(M$4:M49)+1</f>
        <v>3</v>
      </c>
      <c r="AH50">
        <f>MAX(N$4:N49)+1</f>
        <v>1</v>
      </c>
      <c r="AI50">
        <f>MAX(O$4:O49)+1</f>
        <v>1</v>
      </c>
      <c r="AJ50">
        <f>MAX(P$4:P49)+1</f>
        <v>1</v>
      </c>
      <c r="AK50">
        <f>MAX(Q$4:Q49)+1</f>
        <v>1</v>
      </c>
      <c r="AL50">
        <f>MAX(R$4:R49)+1</f>
        <v>1</v>
      </c>
      <c r="AN50" s="90">
        <f>LOOKUP(U50,TR!$A$4:$A$11,TR!$B$4:$B$11)</f>
        <v>4.62962962962963E-05</v>
      </c>
    </row>
    <row r="51" spans="1:40" ht="12.75">
      <c r="A51" s="111" t="s">
        <v>56</v>
      </c>
      <c r="B51" s="114">
        <v>281</v>
      </c>
      <c r="C51" s="110" t="str">
        <f>LOOKUP(B51,'Startovní listina'!$B$3:$B$52,'Startovní listina'!$C$3:$C$52)</f>
        <v>Beneš Roman</v>
      </c>
      <c r="D51" s="110" t="str">
        <f>LOOKUP(B51,'Startovní listina'!$B$3:$B$52,'Startovní listina'!$D$3:$D$52)</f>
        <v>Sokol Kolín - Atletika</v>
      </c>
      <c r="E51" s="111">
        <f>LOOKUP(B51,'Startovní listina'!$B$3:$B$52,'Startovní listina'!$E$3:$E$52)</f>
        <v>1961</v>
      </c>
      <c r="F51" s="115">
        <v>0.039293981481481485</v>
      </c>
      <c r="G51" s="121" t="str">
        <f t="shared" si="0"/>
        <v> </v>
      </c>
      <c r="H51" s="121">
        <f t="shared" si="1"/>
        <v>13</v>
      </c>
      <c r="I51" s="121" t="str">
        <f t="shared" si="2"/>
        <v> </v>
      </c>
      <c r="J51" s="121" t="str">
        <f t="shared" si="3"/>
        <v> </v>
      </c>
      <c r="K51" s="121" t="str">
        <f t="shared" si="4"/>
        <v> </v>
      </c>
      <c r="L51" s="121" t="str">
        <f t="shared" si="5"/>
        <v> </v>
      </c>
      <c r="M51" s="121" t="str">
        <f t="shared" si="6"/>
        <v> </v>
      </c>
      <c r="N51" s="121" t="str">
        <f t="shared" si="7"/>
        <v> </v>
      </c>
      <c r="O51" s="121" t="str">
        <f t="shared" si="8"/>
        <v> </v>
      </c>
      <c r="P51" s="121" t="str">
        <f t="shared" si="9"/>
        <v> </v>
      </c>
      <c r="Q51" s="121" t="str">
        <f t="shared" si="10"/>
        <v> </v>
      </c>
      <c r="R51" s="121" t="str">
        <f t="shared" si="11"/>
        <v> </v>
      </c>
      <c r="S51" s="122" t="str">
        <f t="shared" si="12"/>
        <v> </v>
      </c>
      <c r="T51" s="89" t="s">
        <v>82</v>
      </c>
      <c r="U51" s="81" t="str">
        <f>LOOKUP(B51,'Startovní listina'!$B$3:$B$52,'Startovní listina'!$F$3:$F$52)</f>
        <v>B</v>
      </c>
      <c r="V51" s="81" t="str">
        <f>LOOKUP(B51,'Startovní listina'!$B$3:$B$52,'Startovní listina'!$K$3:$K$52)</f>
        <v>N</v>
      </c>
      <c r="W51" s="81" t="str">
        <f>LOOKUP(B51,'Startovní listina'!$B$3:$B$52,'Startovní listina'!$L$3:$L$52)</f>
        <v>N</v>
      </c>
      <c r="X51" s="81" t="str">
        <f>LOOKUP(B51,'Startovní listina'!$B$3:$B$52,'Startovní listina'!$Q$3:$Q$52)</f>
        <v>N</v>
      </c>
      <c r="Y51" s="81" t="str">
        <f>LOOKUP(B51,'Startovní listina'!$B$3:$B$52,'Startovní listina'!$R$3:$R$52)</f>
        <v>N</v>
      </c>
      <c r="Z51" t="s">
        <v>82</v>
      </c>
      <c r="AA51">
        <f>MAX(G$4:G50)+1</f>
        <v>14</v>
      </c>
      <c r="AB51">
        <f>MAX(H$4:H50)+1</f>
        <v>13</v>
      </c>
      <c r="AC51">
        <f>MAX(I$4:I50)+1</f>
        <v>9</v>
      </c>
      <c r="AD51">
        <f>MAX(J$4:J50)+1</f>
        <v>7</v>
      </c>
      <c r="AE51">
        <f>MAX(K$4:K50)+1</f>
        <v>6</v>
      </c>
      <c r="AF51">
        <f>MAX(L$4:L50)+1</f>
        <v>2</v>
      </c>
      <c r="AG51">
        <f>MAX(M$4:M50)+1</f>
        <v>3</v>
      </c>
      <c r="AH51">
        <f>MAX(N$4:N50)+1</f>
        <v>1</v>
      </c>
      <c r="AI51">
        <f>MAX(O$4:O50)+1</f>
        <v>1</v>
      </c>
      <c r="AJ51">
        <f>MAX(P$4:P50)+1</f>
        <v>1</v>
      </c>
      <c r="AK51">
        <f>MAX(Q$4:Q50)+1</f>
        <v>1</v>
      </c>
      <c r="AL51">
        <f>MAX(R$4:R50)+1</f>
        <v>1</v>
      </c>
      <c r="AN51" s="90">
        <f>LOOKUP(U51,TR!$A$4:$A$11,TR!$B$4:$B$11)</f>
        <v>0.019490740740740743</v>
      </c>
    </row>
    <row r="52" spans="1:40" ht="12.75">
      <c r="A52" s="111" t="s">
        <v>57</v>
      </c>
      <c r="B52" s="114">
        <v>53</v>
      </c>
      <c r="C52" s="110" t="str">
        <f>LOOKUP(B52,'Startovní listina'!$B$3:$B$52,'Startovní listina'!$C$3:$C$52)</f>
        <v>Hladík Karel</v>
      </c>
      <c r="D52" s="110" t="str">
        <f>LOOKUP(B52,'Startovní listina'!$B$3:$B$52,'Startovní listina'!$D$3:$D$52)</f>
        <v>Baník Příbram</v>
      </c>
      <c r="E52" s="111">
        <f>LOOKUP(B52,'Startovní listina'!$B$3:$B$52,'Startovní listina'!$E$3:$E$52)</f>
        <v>1925</v>
      </c>
      <c r="F52" s="115">
        <v>0.05493055555555556</v>
      </c>
      <c r="G52" s="121" t="str">
        <f t="shared" si="0"/>
        <v> </v>
      </c>
      <c r="H52" s="121" t="str">
        <f t="shared" si="1"/>
        <v> </v>
      </c>
      <c r="I52" s="121" t="str">
        <f t="shared" si="2"/>
        <v> </v>
      </c>
      <c r="J52" s="121" t="str">
        <f t="shared" si="3"/>
        <v> </v>
      </c>
      <c r="K52" s="121">
        <f t="shared" si="4"/>
        <v>6</v>
      </c>
      <c r="L52" s="121" t="str">
        <f t="shared" si="5"/>
        <v> </v>
      </c>
      <c r="M52" s="121" t="str">
        <f t="shared" si="6"/>
        <v> </v>
      </c>
      <c r="N52" s="121" t="str">
        <f t="shared" si="7"/>
        <v> </v>
      </c>
      <c r="O52" s="121" t="str">
        <f t="shared" si="8"/>
        <v> </v>
      </c>
      <c r="P52" s="121" t="str">
        <f t="shared" si="9"/>
        <v> </v>
      </c>
      <c r="Q52" s="121" t="str">
        <f t="shared" si="10"/>
        <v> </v>
      </c>
      <c r="R52" s="121" t="str">
        <f t="shared" si="11"/>
        <v> </v>
      </c>
      <c r="S52" s="122" t="str">
        <f t="shared" si="12"/>
        <v> </v>
      </c>
      <c r="T52" s="89" t="s">
        <v>82</v>
      </c>
      <c r="U52" s="81" t="str">
        <f>LOOKUP(B52,'Startovní listina'!$B$3:$B$52,'Startovní listina'!$F$3:$F$52)</f>
        <v>E</v>
      </c>
      <c r="V52" s="81" t="str">
        <f>LOOKUP(B52,'Startovní listina'!$B$3:$B$52,'Startovní listina'!$K$3:$K$52)</f>
        <v>N</v>
      </c>
      <c r="W52" s="81" t="str">
        <f>LOOKUP(B52,'Startovní listina'!$B$3:$B$52,'Startovní listina'!$L$3:$L$52)</f>
        <v>N</v>
      </c>
      <c r="X52" s="81" t="str">
        <f>LOOKUP(B52,'Startovní listina'!$B$3:$B$52,'Startovní listina'!$Q$3:$Q$52)</f>
        <v>N</v>
      </c>
      <c r="Y52" s="81" t="str">
        <f>LOOKUP(B52,'Startovní listina'!$B$3:$B$52,'Startovní listina'!$R$3:$R$52)</f>
        <v>N</v>
      </c>
      <c r="Z52" t="s">
        <v>82</v>
      </c>
      <c r="AA52">
        <f>MAX(G$4:G51)+1</f>
        <v>14</v>
      </c>
      <c r="AB52">
        <f>MAX(H$4:H51)+1</f>
        <v>14</v>
      </c>
      <c r="AC52">
        <f>MAX(I$4:I51)+1</f>
        <v>9</v>
      </c>
      <c r="AD52">
        <f>MAX(J$4:J51)+1</f>
        <v>7</v>
      </c>
      <c r="AE52">
        <f>MAX(K$4:K51)+1</f>
        <v>6</v>
      </c>
      <c r="AF52">
        <f>MAX(L$4:L51)+1</f>
        <v>2</v>
      </c>
      <c r="AG52">
        <f>MAX(M$4:M51)+1</f>
        <v>3</v>
      </c>
      <c r="AH52">
        <f>MAX(N$4:N51)+1</f>
        <v>1</v>
      </c>
      <c r="AI52">
        <f>MAX(O$4:O51)+1</f>
        <v>1</v>
      </c>
      <c r="AJ52">
        <f>MAX(P$4:P51)+1</f>
        <v>1</v>
      </c>
      <c r="AK52">
        <f>MAX(Q$4:Q51)+1</f>
        <v>1</v>
      </c>
      <c r="AL52">
        <f>MAX(R$4:R51)+1</f>
        <v>1</v>
      </c>
      <c r="AN52" s="90">
        <f>LOOKUP(U52,TR!$A$4:$A$11,TR!$B$4:$B$11)</f>
        <v>4.62962962962963E-05</v>
      </c>
    </row>
    <row r="53" ht="12.75">
      <c r="AN53" s="90"/>
    </row>
    <row r="54" ht="12.75">
      <c r="AN54" s="90"/>
    </row>
    <row r="55" ht="12.75">
      <c r="AN55" s="90"/>
    </row>
    <row r="56" ht="12.75">
      <c r="AN56" s="90"/>
    </row>
    <row r="57" ht="12.75">
      <c r="AN57" s="90"/>
    </row>
    <row r="58" ht="12.75">
      <c r="AN58" s="90"/>
    </row>
    <row r="59" ht="12.75">
      <c r="AN59" s="90"/>
    </row>
    <row r="60" ht="12.75">
      <c r="AN60" s="90"/>
    </row>
    <row r="61" ht="12.75">
      <c r="AN61" s="90"/>
    </row>
    <row r="62" ht="12.75">
      <c r="AN62" s="90"/>
    </row>
    <row r="63" ht="12.75">
      <c r="AN63" s="90"/>
    </row>
  </sheetData>
  <mergeCells count="1">
    <mergeCell ref="A1:J1"/>
  </mergeCells>
  <printOptions/>
  <pageMargins left="0.62" right="0.21" top="0.65" bottom="0.7" header="0.37" footer="0.31"/>
  <pageSetup horizontalDpi="360" verticalDpi="360" orientation="portrait" paperSize="9" r:id="rId1"/>
  <headerFooter alignWithMargins="0">
    <oddFooter>&amp;C&amp;"Arial CE,tučné\http://pecky10km.wz.cz          -          e-mail: ttiimm@centrum.cz
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pane ySplit="2" topLeftCell="BM3" activePane="bottomLeft" state="frozen"/>
      <selection pane="topLeft" activeCell="A1" sqref="A1"/>
      <selection pane="bottomLeft" activeCell="T41" sqref="T40:T41"/>
    </sheetView>
  </sheetViews>
  <sheetFormatPr defaultColWidth="9.00390625" defaultRowHeight="12.75"/>
  <cols>
    <col min="1" max="1" width="4.125" style="0" customWidth="1"/>
    <col min="2" max="2" width="4.875" style="10" customWidth="1"/>
    <col min="3" max="3" width="19.375" style="0" customWidth="1"/>
    <col min="4" max="4" width="22.75390625" style="0" customWidth="1"/>
    <col min="5" max="5" width="5.625" style="0" customWidth="1"/>
    <col min="6" max="6" width="6.25390625" style="0" customWidth="1"/>
    <col min="7" max="7" width="6.875" style="0" hidden="1" customWidth="1"/>
    <col min="8" max="8" width="7.00390625" style="0" hidden="1" customWidth="1"/>
    <col min="9" max="9" width="7.125" style="0" customWidth="1"/>
    <col min="10" max="10" width="7.875" style="129" customWidth="1"/>
    <col min="11" max="18" width="4.00390625" style="0" hidden="1" customWidth="1"/>
  </cols>
  <sheetData>
    <row r="1" spans="1:18" ht="16.5" thickBot="1">
      <c r="A1" s="170" t="s">
        <v>104</v>
      </c>
      <c r="B1" s="171"/>
      <c r="C1" s="171"/>
      <c r="D1" s="171"/>
      <c r="E1" s="171"/>
      <c r="F1" s="171"/>
      <c r="G1" s="171"/>
      <c r="H1" s="171"/>
      <c r="I1" s="171"/>
      <c r="J1" s="172"/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</v>
      </c>
      <c r="Q1" t="s">
        <v>6</v>
      </c>
      <c r="R1" t="s">
        <v>65</v>
      </c>
    </row>
    <row r="2" spans="1:18" ht="13.5" thickBot="1">
      <c r="A2" s="39" t="s">
        <v>59</v>
      </c>
      <c r="B2" s="123" t="s">
        <v>1</v>
      </c>
      <c r="C2" s="41" t="s">
        <v>69</v>
      </c>
      <c r="D2" s="42" t="s">
        <v>60</v>
      </c>
      <c r="E2" s="47" t="s">
        <v>3</v>
      </c>
      <c r="F2" s="44" t="s">
        <v>105</v>
      </c>
      <c r="G2" s="45" t="s">
        <v>67</v>
      </c>
      <c r="H2" s="46" t="s">
        <v>68</v>
      </c>
      <c r="I2" s="47" t="s">
        <v>5</v>
      </c>
      <c r="J2" s="60" t="s">
        <v>66</v>
      </c>
      <c r="K2" s="91" t="s">
        <v>90</v>
      </c>
      <c r="L2" s="91" t="s">
        <v>91</v>
      </c>
      <c r="M2" s="91" t="s">
        <v>78</v>
      </c>
      <c r="N2" s="91" t="s">
        <v>97</v>
      </c>
      <c r="O2" s="91" t="s">
        <v>98</v>
      </c>
      <c r="P2" s="91" t="s">
        <v>81</v>
      </c>
      <c r="Q2" s="91" t="s">
        <v>92</v>
      </c>
      <c r="R2" s="91" t="s">
        <v>93</v>
      </c>
    </row>
    <row r="3" spans="1:18" ht="12.75">
      <c r="A3" s="37">
        <v>1</v>
      </c>
      <c r="B3" s="140">
        <v>9</v>
      </c>
      <c r="C3" s="48" t="s">
        <v>119</v>
      </c>
      <c r="D3" s="132" t="s">
        <v>120</v>
      </c>
      <c r="E3" s="131">
        <v>1965</v>
      </c>
      <c r="F3" s="134" t="s">
        <v>7</v>
      </c>
      <c r="G3" s="135"/>
      <c r="H3" s="136"/>
      <c r="I3" s="49"/>
      <c r="J3" s="125"/>
      <c r="K3" t="str">
        <f aca="true" t="shared" si="0" ref="K3:K52">IF(G3="A",IF($F3="A",$K$1,IF($F3="B",$K$1,IF($F3="C",$K$1,IF($F3="D",$K$1,IF($F3="E",$K$1,$R$1))))),$R$1)</f>
        <v>N</v>
      </c>
      <c r="L3" t="str">
        <f aca="true" t="shared" si="1" ref="L3:L52">IF(G3="A",IF($F3="F",$K$1,IF($F3="G",$K$1,IF($F3="H",$K$1,$R$1))),$R$1)</f>
        <v>N</v>
      </c>
      <c r="M3" t="e">
        <f>IF(#REF!="A",IF($F3="A",$K$1,$R$1),$R$1)</f>
        <v>#REF!</v>
      </c>
      <c r="N3" t="e">
        <f>IF(#REF!="A",IF($F3="B",$K$1,$R$1),$R$1)</f>
        <v>#REF!</v>
      </c>
      <c r="O3" t="e">
        <f>IF(#REF!="A",IF($F3="C",$K$1,IF($F3="D",$K$1,IF($F3="E",$K$1,$R$1))),$R$1)</f>
        <v>#REF!</v>
      </c>
      <c r="P3" t="e">
        <f>IF(#REF!="A",IF($F3="F",$K$1,IF($F3="G",$K$1,IF($F3="H",$K$1,$R$1))),$R$1)</f>
        <v>#REF!</v>
      </c>
      <c r="Q3" t="str">
        <f aca="true" t="shared" si="2" ref="Q3:Q52">IF(H3="A",IF($F3="A",$K$1,IF($F3="B",$K$1,IF($F3="C",$K$1,IF($F3="D",$K$1,IF($F3="E",$K$1,$R$1))))),$R$1)</f>
        <v>N</v>
      </c>
      <c r="R3" t="str">
        <f aca="true" t="shared" si="3" ref="R3:R52">IF(H3="A",IF($F3="F",$K$1,IF($F3="G",$K$1,IF($F3="H",$K$1,$R$1))),$R$1)</f>
        <v>N</v>
      </c>
    </row>
    <row r="4" spans="1:18" ht="12.75">
      <c r="A4" s="32">
        <v>2</v>
      </c>
      <c r="B4" s="141">
        <v>12</v>
      </c>
      <c r="C4" s="13" t="s">
        <v>114</v>
      </c>
      <c r="D4" s="133" t="s">
        <v>115</v>
      </c>
      <c r="E4" s="33">
        <v>1970</v>
      </c>
      <c r="F4" s="50" t="s">
        <v>6</v>
      </c>
      <c r="G4" s="51"/>
      <c r="H4" s="52"/>
      <c r="I4" s="53"/>
      <c r="J4" s="126"/>
      <c r="K4" t="str">
        <f t="shared" si="0"/>
        <v>N</v>
      </c>
      <c r="L4" t="str">
        <f t="shared" si="1"/>
        <v>N</v>
      </c>
      <c r="M4" t="e">
        <f>IF(#REF!="A",IF($F4="A",$K$1,$R$1),$R$1)</f>
        <v>#REF!</v>
      </c>
      <c r="N4" t="e">
        <f>IF(#REF!="A",IF($F4="B",$K$1,$R$1),$R$1)</f>
        <v>#REF!</v>
      </c>
      <c r="O4" t="e">
        <f>IF(#REF!="A",IF($F4="C",$K$1,IF($F4="D",$K$1,IF($F4="E",$K$1,$R$1))),$R$1)</f>
        <v>#REF!</v>
      </c>
      <c r="P4" t="e">
        <f>IF(#REF!="A",IF($F4="F",$K$1,IF($F4="G",$K$1,IF($F4="H",$K$1,$R$1))),$R$1)</f>
        <v>#REF!</v>
      </c>
      <c r="Q4" t="str">
        <f t="shared" si="2"/>
        <v>N</v>
      </c>
      <c r="R4" t="str">
        <f t="shared" si="3"/>
        <v>N</v>
      </c>
    </row>
    <row r="5" spans="1:18" ht="12.75">
      <c r="A5" s="32">
        <v>3</v>
      </c>
      <c r="B5" s="141">
        <v>14</v>
      </c>
      <c r="C5" s="13" t="s">
        <v>122</v>
      </c>
      <c r="D5" s="133" t="s">
        <v>120</v>
      </c>
      <c r="E5" s="33">
        <v>1977</v>
      </c>
      <c r="F5" s="50" t="s">
        <v>6</v>
      </c>
      <c r="G5" s="51"/>
      <c r="H5" s="52"/>
      <c r="I5" s="53"/>
      <c r="J5" s="126"/>
      <c r="K5" t="str">
        <f t="shared" si="0"/>
        <v>N</v>
      </c>
      <c r="L5" t="str">
        <f t="shared" si="1"/>
        <v>N</v>
      </c>
      <c r="M5" t="e">
        <f>IF(#REF!="A",IF($F5="A",$K$1,$R$1),$R$1)</f>
        <v>#REF!</v>
      </c>
      <c r="N5" t="e">
        <f>IF(#REF!="A",IF($F5="B",$K$1,$R$1),$R$1)</f>
        <v>#REF!</v>
      </c>
      <c r="O5" t="e">
        <f>IF(#REF!="A",IF($F5="C",$K$1,IF($F5="D",$K$1,IF($F5="E",$K$1,$R$1))),$R$1)</f>
        <v>#REF!</v>
      </c>
      <c r="P5" t="e">
        <f>IF(#REF!="A",IF($F5="F",$K$1,IF($F5="G",$K$1,IF($F5="H",$K$1,$R$1))),$R$1)</f>
        <v>#REF!</v>
      </c>
      <c r="Q5" t="str">
        <f t="shared" si="2"/>
        <v>N</v>
      </c>
      <c r="R5" t="str">
        <f t="shared" si="3"/>
        <v>N</v>
      </c>
    </row>
    <row r="6" spans="1:18" ht="12.75">
      <c r="A6" s="32">
        <v>4</v>
      </c>
      <c r="B6" s="141">
        <v>16</v>
      </c>
      <c r="C6" s="13" t="s">
        <v>110</v>
      </c>
      <c r="D6" s="133" t="s">
        <v>111</v>
      </c>
      <c r="E6" s="33">
        <v>1991</v>
      </c>
      <c r="F6" s="50" t="s">
        <v>6</v>
      </c>
      <c r="G6" s="51"/>
      <c r="H6" s="52"/>
      <c r="I6" s="53"/>
      <c r="J6" s="128"/>
      <c r="K6" t="str">
        <f t="shared" si="0"/>
        <v>N</v>
      </c>
      <c r="L6" t="str">
        <f t="shared" si="1"/>
        <v>N</v>
      </c>
      <c r="M6" t="e">
        <f>IF(#REF!="A",IF($F6="A",$K$1,$R$1),$R$1)</f>
        <v>#REF!</v>
      </c>
      <c r="N6" t="e">
        <f>IF(#REF!="A",IF($F6="B",$K$1,$R$1),$R$1)</f>
        <v>#REF!</v>
      </c>
      <c r="O6" t="e">
        <f>IF(#REF!="A",IF($F6="C",$K$1,IF($F6="D",$K$1,IF($F6="E",$K$1,$R$1))),$R$1)</f>
        <v>#REF!</v>
      </c>
      <c r="P6" t="e">
        <f>IF(#REF!="A",IF($F6="F",$K$1,IF($F6="G",$K$1,IF($F6="H",$K$1,$R$1))),$R$1)</f>
        <v>#REF!</v>
      </c>
      <c r="Q6" t="str">
        <f t="shared" si="2"/>
        <v>N</v>
      </c>
      <c r="R6" t="str">
        <f t="shared" si="3"/>
        <v>N</v>
      </c>
    </row>
    <row r="7" spans="1:18" ht="12.75">
      <c r="A7" s="32">
        <v>5</v>
      </c>
      <c r="B7" s="141">
        <v>19</v>
      </c>
      <c r="C7" s="13" t="s">
        <v>141</v>
      </c>
      <c r="D7" s="133" t="s">
        <v>142</v>
      </c>
      <c r="E7" s="33">
        <v>1974</v>
      </c>
      <c r="F7" s="50" t="s">
        <v>6</v>
      </c>
      <c r="G7" s="51"/>
      <c r="H7" s="52"/>
      <c r="I7" s="53"/>
      <c r="J7" s="126"/>
      <c r="K7" t="str">
        <f t="shared" si="0"/>
        <v>N</v>
      </c>
      <c r="L7" t="str">
        <f t="shared" si="1"/>
        <v>N</v>
      </c>
      <c r="M7" t="e">
        <f>IF(#REF!="A",IF($F7="A",$K$1,$R$1),$R$1)</f>
        <v>#REF!</v>
      </c>
      <c r="N7" t="e">
        <f>IF(#REF!="A",IF($F7="B",$K$1,$R$1),$R$1)</f>
        <v>#REF!</v>
      </c>
      <c r="O7" t="e">
        <f>IF(#REF!="A",IF($F7="C",$K$1,IF($F7="D",$K$1,IF($F7="E",$K$1,$R$1))),$R$1)</f>
        <v>#REF!</v>
      </c>
      <c r="P7" t="e">
        <f>IF(#REF!="A",IF($F7="F",$K$1,IF($F7="G",$K$1,IF($F7="H",$K$1,$R$1))),$R$1)</f>
        <v>#REF!</v>
      </c>
      <c r="Q7" t="str">
        <f t="shared" si="2"/>
        <v>N</v>
      </c>
      <c r="R7" t="str">
        <f t="shared" si="3"/>
        <v>N</v>
      </c>
    </row>
    <row r="8" spans="1:18" ht="12.75">
      <c r="A8" s="32">
        <v>6</v>
      </c>
      <c r="B8" s="141">
        <v>20</v>
      </c>
      <c r="C8" s="130" t="s">
        <v>140</v>
      </c>
      <c r="D8" s="133" t="s">
        <v>111</v>
      </c>
      <c r="E8" s="33">
        <v>1983</v>
      </c>
      <c r="F8" s="50" t="s">
        <v>6</v>
      </c>
      <c r="G8" s="51"/>
      <c r="H8" s="52"/>
      <c r="I8" s="53"/>
      <c r="J8" s="126"/>
      <c r="K8" t="str">
        <f t="shared" si="0"/>
        <v>N</v>
      </c>
      <c r="L8" t="str">
        <f t="shared" si="1"/>
        <v>N</v>
      </c>
      <c r="M8" t="e">
        <f>IF(#REF!="A",IF($F8="A",$K$1,$R$1),$R$1)</f>
        <v>#REF!</v>
      </c>
      <c r="N8" t="e">
        <f>IF(#REF!="A",IF($F8="B",$K$1,$R$1),$R$1)</f>
        <v>#REF!</v>
      </c>
      <c r="O8" t="e">
        <f>IF(#REF!="A",IF($F8="C",$K$1,IF($F8="D",$K$1,IF($F8="E",$K$1,$R$1))),$R$1)</f>
        <v>#REF!</v>
      </c>
      <c r="P8" t="e">
        <f>IF(#REF!="A",IF($F8="F",$K$1,IF($F8="G",$K$1,IF($F8="H",$K$1,$R$1))),$R$1)</f>
        <v>#REF!</v>
      </c>
      <c r="Q8" t="str">
        <f t="shared" si="2"/>
        <v>N</v>
      </c>
      <c r="R8" t="str">
        <f t="shared" si="3"/>
        <v>N</v>
      </c>
    </row>
    <row r="9" spans="1:18" ht="12.75">
      <c r="A9" s="32">
        <v>7</v>
      </c>
      <c r="B9" s="141">
        <v>41</v>
      </c>
      <c r="C9" s="13" t="s">
        <v>148</v>
      </c>
      <c r="D9" s="133" t="s">
        <v>149</v>
      </c>
      <c r="E9" s="33">
        <v>1975</v>
      </c>
      <c r="F9" s="50" t="s">
        <v>6</v>
      </c>
      <c r="G9" s="51"/>
      <c r="H9" s="52"/>
      <c r="I9" s="53"/>
      <c r="J9" s="126"/>
      <c r="K9" t="str">
        <f t="shared" si="0"/>
        <v>N</v>
      </c>
      <c r="L9" t="str">
        <f t="shared" si="1"/>
        <v>N</v>
      </c>
      <c r="M9" t="e">
        <f>IF(#REF!="A",IF($F9="A",$K$1,$R$1),$R$1)</f>
        <v>#REF!</v>
      </c>
      <c r="N9" t="e">
        <f>IF(#REF!="A",IF($F9="B",$K$1,$R$1),$R$1)</f>
        <v>#REF!</v>
      </c>
      <c r="O9" t="e">
        <f>IF(#REF!="A",IF($F9="C",$K$1,IF($F9="D",$K$1,IF($F9="E",$K$1,$R$1))),$R$1)</f>
        <v>#REF!</v>
      </c>
      <c r="P9" t="e">
        <f>IF(#REF!="A",IF($F9="F",$K$1,IF($F9="G",$K$1,IF($F9="H",$K$1,$R$1))),$R$1)</f>
        <v>#REF!</v>
      </c>
      <c r="Q9" t="str">
        <f t="shared" si="2"/>
        <v>N</v>
      </c>
      <c r="R9" t="str">
        <f t="shared" si="3"/>
        <v>N</v>
      </c>
    </row>
    <row r="10" spans="1:18" ht="12.75">
      <c r="A10" s="32">
        <v>8</v>
      </c>
      <c r="B10" s="141">
        <v>42</v>
      </c>
      <c r="C10" s="13" t="s">
        <v>164</v>
      </c>
      <c r="D10" s="133" t="s">
        <v>165</v>
      </c>
      <c r="E10" s="33">
        <v>1977</v>
      </c>
      <c r="F10" s="50" t="s">
        <v>6</v>
      </c>
      <c r="G10" s="51"/>
      <c r="H10" s="52"/>
      <c r="I10" s="53"/>
      <c r="J10" s="126"/>
      <c r="K10" t="str">
        <f t="shared" si="0"/>
        <v>N</v>
      </c>
      <c r="L10" t="str">
        <f t="shared" si="1"/>
        <v>N</v>
      </c>
      <c r="M10" t="e">
        <f>IF(#REF!="A",IF($F10="A",$K$1,$R$1),$R$1)</f>
        <v>#REF!</v>
      </c>
      <c r="N10" t="e">
        <f>IF(#REF!="A",IF($F10="B",$K$1,$R$1),$R$1)</f>
        <v>#REF!</v>
      </c>
      <c r="O10" t="e">
        <f>IF(#REF!="A",IF($F10="C",$K$1,IF($F10="D",$K$1,IF($F10="E",$K$1,$R$1))),$R$1)</f>
        <v>#REF!</v>
      </c>
      <c r="P10" t="e">
        <f>IF(#REF!="A",IF($F10="F",$K$1,IF($F10="G",$K$1,IF($F10="H",$K$1,$R$1))),$R$1)</f>
        <v>#REF!</v>
      </c>
      <c r="Q10" t="str">
        <f t="shared" si="2"/>
        <v>N</v>
      </c>
      <c r="R10" t="str">
        <f t="shared" si="3"/>
        <v>N</v>
      </c>
    </row>
    <row r="11" spans="1:18" ht="12.75">
      <c r="A11" s="32">
        <v>9</v>
      </c>
      <c r="B11" s="141">
        <v>43</v>
      </c>
      <c r="C11" s="13" t="s">
        <v>166</v>
      </c>
      <c r="D11" s="133" t="s">
        <v>167</v>
      </c>
      <c r="E11" s="33">
        <v>1981</v>
      </c>
      <c r="F11" s="50" t="s">
        <v>6</v>
      </c>
      <c r="G11" s="51"/>
      <c r="H11" s="52"/>
      <c r="I11" s="53"/>
      <c r="J11" s="126"/>
      <c r="K11" t="str">
        <f t="shared" si="0"/>
        <v>N</v>
      </c>
      <c r="L11" t="str">
        <f t="shared" si="1"/>
        <v>N</v>
      </c>
      <c r="M11" t="e">
        <f>IF(#REF!="A",IF($F11="A",$K$1,$R$1),$R$1)</f>
        <v>#REF!</v>
      </c>
      <c r="N11" t="e">
        <f>IF(#REF!="A",IF($F11="B",$K$1,$R$1),$R$1)</f>
        <v>#REF!</v>
      </c>
      <c r="O11" t="e">
        <f>IF(#REF!="A",IF($F11="C",$K$1,IF($F11="D",$K$1,IF($F11="E",$K$1,$R$1))),$R$1)</f>
        <v>#REF!</v>
      </c>
      <c r="P11" t="e">
        <f>IF(#REF!="A",IF($F11="F",$K$1,IF($F11="G",$K$1,IF($F11="H",$K$1,$R$1))),$R$1)</f>
        <v>#REF!</v>
      </c>
      <c r="Q11" t="str">
        <f t="shared" si="2"/>
        <v>N</v>
      </c>
      <c r="R11" t="str">
        <f t="shared" si="3"/>
        <v>N</v>
      </c>
    </row>
    <row r="12" spans="1:18" ht="12.75">
      <c r="A12" s="32">
        <v>10</v>
      </c>
      <c r="B12" s="141">
        <v>44</v>
      </c>
      <c r="C12" s="13" t="s">
        <v>172</v>
      </c>
      <c r="D12" s="133" t="s">
        <v>173</v>
      </c>
      <c r="E12" s="33">
        <v>1974</v>
      </c>
      <c r="F12" s="50" t="s">
        <v>6</v>
      </c>
      <c r="G12" s="51"/>
      <c r="H12" s="52"/>
      <c r="I12" s="53"/>
      <c r="J12" s="126"/>
      <c r="K12" t="str">
        <f t="shared" si="0"/>
        <v>N</v>
      </c>
      <c r="L12" t="str">
        <f t="shared" si="1"/>
        <v>N</v>
      </c>
      <c r="M12" t="e">
        <f>IF(#REF!="A",IF($F12="A",$K$1,$R$1),$R$1)</f>
        <v>#REF!</v>
      </c>
      <c r="N12" t="e">
        <f>IF(#REF!="A",IF($F12="B",$K$1,$R$1),$R$1)</f>
        <v>#REF!</v>
      </c>
      <c r="O12" t="e">
        <f>IF(#REF!="A",IF($F12="C",$K$1,IF($F12="D",$K$1,IF($F12="E",$K$1,$R$1))),$R$1)</f>
        <v>#REF!</v>
      </c>
      <c r="P12" t="e">
        <f>IF(#REF!="A",IF($F12="F",$K$1,IF($F12="G",$K$1,IF($F12="H",$K$1,$R$1))),$R$1)</f>
        <v>#REF!</v>
      </c>
      <c r="Q12" t="str">
        <f t="shared" si="2"/>
        <v>N</v>
      </c>
      <c r="R12" t="str">
        <f t="shared" si="3"/>
        <v>N</v>
      </c>
    </row>
    <row r="13" spans="1:18" ht="12.75">
      <c r="A13" s="32">
        <v>11</v>
      </c>
      <c r="B13" s="141">
        <v>45</v>
      </c>
      <c r="C13" s="13" t="s">
        <v>184</v>
      </c>
      <c r="D13" s="133" t="s">
        <v>185</v>
      </c>
      <c r="E13" s="33">
        <v>1980</v>
      </c>
      <c r="F13" s="50" t="s">
        <v>6</v>
      </c>
      <c r="G13" s="51"/>
      <c r="H13" s="52"/>
      <c r="I13" s="53"/>
      <c r="J13" s="126"/>
      <c r="K13" t="str">
        <f t="shared" si="0"/>
        <v>N</v>
      </c>
      <c r="L13" t="str">
        <f t="shared" si="1"/>
        <v>N</v>
      </c>
      <c r="M13" t="e">
        <f>IF(#REF!="A",IF($F13="A",$K$1,$R$1),$R$1)</f>
        <v>#REF!</v>
      </c>
      <c r="N13" t="e">
        <f>IF(#REF!="A",IF($F13="B",$K$1,$R$1),$R$1)</f>
        <v>#REF!</v>
      </c>
      <c r="O13" t="e">
        <f>IF(#REF!="A",IF($F13="C",$K$1,IF($F13="D",$K$1,IF($F13="E",$K$1,$R$1))),$R$1)</f>
        <v>#REF!</v>
      </c>
      <c r="P13" t="e">
        <f>IF(#REF!="A",IF($F13="F",$K$1,IF($F13="G",$K$1,IF($F13="H",$K$1,$R$1))),$R$1)</f>
        <v>#REF!</v>
      </c>
      <c r="Q13" t="str">
        <f t="shared" si="2"/>
        <v>N</v>
      </c>
      <c r="R13" t="str">
        <f t="shared" si="3"/>
        <v>N</v>
      </c>
    </row>
    <row r="14" spans="1:18" ht="12.75">
      <c r="A14" s="32">
        <v>12</v>
      </c>
      <c r="B14" s="141">
        <v>46</v>
      </c>
      <c r="C14" s="13" t="s">
        <v>199</v>
      </c>
      <c r="D14" s="133" t="s">
        <v>200</v>
      </c>
      <c r="E14" s="33">
        <v>1989</v>
      </c>
      <c r="F14" s="50" t="s">
        <v>6</v>
      </c>
      <c r="G14" s="51"/>
      <c r="H14" s="52"/>
      <c r="I14" s="53"/>
      <c r="J14" s="126"/>
      <c r="K14" t="str">
        <f t="shared" si="0"/>
        <v>N</v>
      </c>
      <c r="L14" t="str">
        <f t="shared" si="1"/>
        <v>N</v>
      </c>
      <c r="M14" t="e">
        <f>IF(#REF!="A",IF($F14="A",$K$1,$R$1),$R$1)</f>
        <v>#REF!</v>
      </c>
      <c r="N14" t="e">
        <f>IF(#REF!="A",IF($F14="B",$K$1,$R$1),$R$1)</f>
        <v>#REF!</v>
      </c>
      <c r="O14" t="e">
        <f>IF(#REF!="A",IF($F14="C",$K$1,IF($F14="D",$K$1,IF($F14="E",$K$1,$R$1))),$R$1)</f>
        <v>#REF!</v>
      </c>
      <c r="P14" t="e">
        <f>IF(#REF!="A",IF($F14="F",$K$1,IF($F14="G",$K$1,IF($F14="H",$K$1,$R$1))),$R$1)</f>
        <v>#REF!</v>
      </c>
      <c r="Q14" t="str">
        <f t="shared" si="2"/>
        <v>N</v>
      </c>
      <c r="R14" t="str">
        <f t="shared" si="3"/>
        <v>N</v>
      </c>
    </row>
    <row r="15" spans="1:18" ht="12.75">
      <c r="A15" s="32">
        <v>13</v>
      </c>
      <c r="B15" s="141">
        <v>47</v>
      </c>
      <c r="C15" s="13" t="s">
        <v>203</v>
      </c>
      <c r="D15" s="133" t="s">
        <v>120</v>
      </c>
      <c r="E15" s="33">
        <v>1975</v>
      </c>
      <c r="F15" s="50" t="s">
        <v>6</v>
      </c>
      <c r="G15" s="51"/>
      <c r="H15" s="52"/>
      <c r="I15" s="53"/>
      <c r="J15" s="128"/>
      <c r="K15" t="str">
        <f t="shared" si="0"/>
        <v>N</v>
      </c>
      <c r="L15" t="str">
        <f t="shared" si="1"/>
        <v>N</v>
      </c>
      <c r="M15" t="e">
        <f>IF(#REF!="A",IF($F15="A",$K$1,$R$1),$R$1)</f>
        <v>#REF!</v>
      </c>
      <c r="N15" t="e">
        <f>IF(#REF!="A",IF($F15="B",$K$1,$R$1),$R$1)</f>
        <v>#REF!</v>
      </c>
      <c r="O15" t="e">
        <f>IF(#REF!="A",IF($F15="C",$K$1,IF($F15="D",$K$1,IF($F15="E",$K$1,$R$1))),$R$1)</f>
        <v>#REF!</v>
      </c>
      <c r="P15" t="e">
        <f>IF(#REF!="A",IF($F15="F",$K$1,IF($F15="G",$K$1,IF($F15="H",$K$1,$R$1))),$R$1)</f>
        <v>#REF!</v>
      </c>
      <c r="Q15" t="str">
        <f t="shared" si="2"/>
        <v>N</v>
      </c>
      <c r="R15" t="str">
        <f t="shared" si="3"/>
        <v>N</v>
      </c>
    </row>
    <row r="16" spans="1:18" ht="12.75">
      <c r="A16" s="32">
        <v>14</v>
      </c>
      <c r="B16" s="141">
        <v>48</v>
      </c>
      <c r="C16" s="13" t="s">
        <v>204</v>
      </c>
      <c r="D16" s="143" t="s">
        <v>111</v>
      </c>
      <c r="E16" s="33">
        <v>1981</v>
      </c>
      <c r="F16" s="50" t="s">
        <v>6</v>
      </c>
      <c r="G16" s="51"/>
      <c r="H16" s="52"/>
      <c r="I16" s="53"/>
      <c r="J16" s="126"/>
      <c r="K16" t="str">
        <f t="shared" si="0"/>
        <v>N</v>
      </c>
      <c r="L16" t="str">
        <f t="shared" si="1"/>
        <v>N</v>
      </c>
      <c r="M16" t="e">
        <f>IF(#REF!="A",IF($F16="A",$K$1,$R$1),$R$1)</f>
        <v>#REF!</v>
      </c>
      <c r="N16" t="e">
        <f>IF(#REF!="A",IF($F16="B",$K$1,$R$1),$R$1)</f>
        <v>#REF!</v>
      </c>
      <c r="O16" t="e">
        <f>IF(#REF!="A",IF($F16="C",$K$1,IF($F16="D",$K$1,IF($F16="E",$K$1,$R$1))),$R$1)</f>
        <v>#REF!</v>
      </c>
      <c r="P16" t="e">
        <f>IF(#REF!="A",IF($F16="F",$K$1,IF($F16="G",$K$1,IF($F16="H",$K$1,$R$1))),$R$1)</f>
        <v>#REF!</v>
      </c>
      <c r="Q16" t="str">
        <f t="shared" si="2"/>
        <v>N</v>
      </c>
      <c r="R16" t="str">
        <f t="shared" si="3"/>
        <v>N</v>
      </c>
    </row>
    <row r="17" spans="1:18" ht="12.75">
      <c r="A17" s="32">
        <v>15</v>
      </c>
      <c r="B17" s="141">
        <v>49</v>
      </c>
      <c r="C17" s="13" t="s">
        <v>132</v>
      </c>
      <c r="D17" s="133" t="s">
        <v>133</v>
      </c>
      <c r="E17" s="33">
        <v>1971</v>
      </c>
      <c r="F17" s="50" t="s">
        <v>73</v>
      </c>
      <c r="G17" s="51"/>
      <c r="H17" s="52"/>
      <c r="I17" s="53"/>
      <c r="J17" s="126"/>
      <c r="K17" t="str">
        <f t="shared" si="0"/>
        <v>N</v>
      </c>
      <c r="L17" t="str">
        <f t="shared" si="1"/>
        <v>N</v>
      </c>
      <c r="M17" t="e">
        <f>IF(#REF!="A",IF($F17="A",$K$1,$R$1),$R$1)</f>
        <v>#REF!</v>
      </c>
      <c r="N17" t="e">
        <f>IF(#REF!="A",IF($F17="B",$K$1,$R$1),$R$1)</f>
        <v>#REF!</v>
      </c>
      <c r="O17" t="e">
        <f>IF(#REF!="A",IF($F17="C",$K$1,IF($F17="D",$K$1,IF($F17="E",$K$1,$R$1))),$R$1)</f>
        <v>#REF!</v>
      </c>
      <c r="P17" t="e">
        <f>IF(#REF!="A",IF($F17="F",$K$1,IF($F17="G",$K$1,IF($F17="H",$K$1,$R$1))),$R$1)</f>
        <v>#REF!</v>
      </c>
      <c r="Q17" t="str">
        <f t="shared" si="2"/>
        <v>N</v>
      </c>
      <c r="R17" t="str">
        <f t="shared" si="3"/>
        <v>N</v>
      </c>
    </row>
    <row r="18" spans="1:18" ht="12.75">
      <c r="A18" s="32">
        <v>16</v>
      </c>
      <c r="B18" s="141">
        <v>50</v>
      </c>
      <c r="C18" s="13" t="s">
        <v>168</v>
      </c>
      <c r="D18" s="133" t="s">
        <v>169</v>
      </c>
      <c r="E18" s="33">
        <v>1956</v>
      </c>
      <c r="F18" s="50" t="s">
        <v>8</v>
      </c>
      <c r="G18" s="51"/>
      <c r="H18" s="52"/>
      <c r="I18" s="53"/>
      <c r="J18" s="126"/>
      <c r="K18" t="str">
        <f t="shared" si="0"/>
        <v>N</v>
      </c>
      <c r="L18" t="str">
        <f t="shared" si="1"/>
        <v>N</v>
      </c>
      <c r="M18" t="e">
        <f>IF(#REF!="A",IF($F18="A",$K$1,$R$1),$R$1)</f>
        <v>#REF!</v>
      </c>
      <c r="N18" t="e">
        <f>IF(#REF!="A",IF($F18="B",$K$1,$R$1),$R$1)</f>
        <v>#REF!</v>
      </c>
      <c r="O18" t="e">
        <f>IF(#REF!="A",IF($F18="C",$K$1,IF($F18="D",$K$1,IF($F18="E",$K$1,$R$1))),$R$1)</f>
        <v>#REF!</v>
      </c>
      <c r="P18" t="e">
        <f>IF(#REF!="A",IF($F18="F",$K$1,IF($F18="G",$K$1,IF($F18="H",$K$1,$R$1))),$R$1)</f>
        <v>#REF!</v>
      </c>
      <c r="Q18" t="str">
        <f t="shared" si="2"/>
        <v>N</v>
      </c>
      <c r="R18" t="str">
        <f t="shared" si="3"/>
        <v>N</v>
      </c>
    </row>
    <row r="19" spans="1:18" ht="12.75">
      <c r="A19" s="32">
        <v>17</v>
      </c>
      <c r="B19" s="141">
        <v>51</v>
      </c>
      <c r="C19" s="13" t="s">
        <v>143</v>
      </c>
      <c r="D19" s="133" t="s">
        <v>127</v>
      </c>
      <c r="E19" s="33">
        <v>1941</v>
      </c>
      <c r="F19" s="50" t="s">
        <v>9</v>
      </c>
      <c r="G19" s="51"/>
      <c r="H19" s="52"/>
      <c r="I19" s="53"/>
      <c r="J19" s="126"/>
      <c r="K19" t="str">
        <f t="shared" si="0"/>
        <v>N</v>
      </c>
      <c r="L19" t="str">
        <f t="shared" si="1"/>
        <v>N</v>
      </c>
      <c r="M19" t="e">
        <f>IF(#REF!="A",IF($F19="A",$K$1,$R$1),$R$1)</f>
        <v>#REF!</v>
      </c>
      <c r="N19" t="e">
        <f>IF(#REF!="A",IF($F19="B",$K$1,$R$1),$R$1)</f>
        <v>#REF!</v>
      </c>
      <c r="O19" t="e">
        <f>IF(#REF!="A",IF($F19="C",$K$1,IF($F19="D",$K$1,IF($F19="E",$K$1,$R$1))),$R$1)</f>
        <v>#REF!</v>
      </c>
      <c r="P19" t="e">
        <f>IF(#REF!="A",IF($F19="F",$K$1,IF($F19="G",$K$1,IF($F19="H",$K$1,$R$1))),$R$1)</f>
        <v>#REF!</v>
      </c>
      <c r="Q19" t="str">
        <f t="shared" si="2"/>
        <v>N</v>
      </c>
      <c r="R19" t="str">
        <f t="shared" si="3"/>
        <v>N</v>
      </c>
    </row>
    <row r="20" spans="1:18" ht="12.75">
      <c r="A20" s="32">
        <v>18</v>
      </c>
      <c r="B20" s="141">
        <v>52</v>
      </c>
      <c r="C20" s="13" t="s">
        <v>150</v>
      </c>
      <c r="D20" s="133" t="s">
        <v>151</v>
      </c>
      <c r="E20" s="33">
        <v>1935</v>
      </c>
      <c r="F20" s="50" t="s">
        <v>10</v>
      </c>
      <c r="G20" s="51"/>
      <c r="H20" s="52"/>
      <c r="I20" s="53"/>
      <c r="J20" s="126"/>
      <c r="K20" t="str">
        <f t="shared" si="0"/>
        <v>N</v>
      </c>
      <c r="L20" t="str">
        <f t="shared" si="1"/>
        <v>N</v>
      </c>
      <c r="M20" t="e">
        <f>IF(#REF!="A",IF($F20="A",$K$1,$R$1),$R$1)</f>
        <v>#REF!</v>
      </c>
      <c r="N20" t="e">
        <f>IF(#REF!="A",IF($F20="B",$K$1,$R$1),$R$1)</f>
        <v>#REF!</v>
      </c>
      <c r="O20" t="e">
        <f>IF(#REF!="A",IF($F20="C",$K$1,IF($F20="D",$K$1,IF($F20="E",$K$1,$R$1))),$R$1)</f>
        <v>#REF!</v>
      </c>
      <c r="P20" t="e">
        <f>IF(#REF!="A",IF($F20="F",$K$1,IF($F20="G",$K$1,IF($F20="H",$K$1,$R$1))),$R$1)</f>
        <v>#REF!</v>
      </c>
      <c r="Q20" t="str">
        <f t="shared" si="2"/>
        <v>N</v>
      </c>
      <c r="R20" t="str">
        <f t="shared" si="3"/>
        <v>N</v>
      </c>
    </row>
    <row r="21" spans="1:18" ht="12.75">
      <c r="A21" s="32">
        <v>19</v>
      </c>
      <c r="B21" s="141">
        <v>53</v>
      </c>
      <c r="C21" s="13" t="s">
        <v>162</v>
      </c>
      <c r="D21" s="133" t="s">
        <v>163</v>
      </c>
      <c r="E21" s="33">
        <v>1925</v>
      </c>
      <c r="F21" s="50" t="s">
        <v>10</v>
      </c>
      <c r="G21" s="51"/>
      <c r="H21" s="52"/>
      <c r="I21" s="53"/>
      <c r="J21" s="126"/>
      <c r="K21" t="str">
        <f t="shared" si="0"/>
        <v>N</v>
      </c>
      <c r="L21" t="str">
        <f t="shared" si="1"/>
        <v>N</v>
      </c>
      <c r="M21" t="e">
        <f>IF(#REF!="A",IF($F21="A",$K$1,$R$1),$R$1)</f>
        <v>#REF!</v>
      </c>
      <c r="N21" t="e">
        <f>IF(#REF!="A",IF($F21="B",$K$1,$R$1),$R$1)</f>
        <v>#REF!</v>
      </c>
      <c r="O21" t="e">
        <f>IF(#REF!="A",IF($F21="C",$K$1,IF($F21="D",$K$1,IF($F21="E",$K$1,$R$1))),$R$1)</f>
        <v>#REF!</v>
      </c>
      <c r="P21" t="e">
        <f>IF(#REF!="A",IF($F21="F",$K$1,IF($F21="G",$K$1,IF($F21="H",$K$1,$R$1))),$R$1)</f>
        <v>#REF!</v>
      </c>
      <c r="Q21" t="str">
        <f t="shared" si="2"/>
        <v>N</v>
      </c>
      <c r="R21" t="str">
        <f t="shared" si="3"/>
        <v>N</v>
      </c>
    </row>
    <row r="22" spans="1:18" ht="12.75">
      <c r="A22" s="32">
        <v>20</v>
      </c>
      <c r="B22" s="141">
        <v>55</v>
      </c>
      <c r="C22" s="13" t="s">
        <v>176</v>
      </c>
      <c r="D22" s="133" t="s">
        <v>120</v>
      </c>
      <c r="E22" s="33">
        <v>1951</v>
      </c>
      <c r="F22" s="50" t="s">
        <v>8</v>
      </c>
      <c r="G22" s="51"/>
      <c r="H22" s="52"/>
      <c r="I22" s="53"/>
      <c r="J22" s="126"/>
      <c r="K22" t="str">
        <f t="shared" si="0"/>
        <v>N</v>
      </c>
      <c r="L22" t="str">
        <f t="shared" si="1"/>
        <v>N</v>
      </c>
      <c r="M22" t="e">
        <f>IF(#REF!="A",IF($F22="A",$K$1,$R$1),$R$1)</f>
        <v>#REF!</v>
      </c>
      <c r="N22" t="e">
        <f>IF(#REF!="A",IF($F22="B",$K$1,$R$1),$R$1)</f>
        <v>#REF!</v>
      </c>
      <c r="O22" t="e">
        <f>IF(#REF!="A",IF($F22="C",$K$1,IF($F22="D",$K$1,IF($F22="E",$K$1,$R$1))),$R$1)</f>
        <v>#REF!</v>
      </c>
      <c r="P22" t="e">
        <f>IF(#REF!="A",IF($F22="F",$K$1,IF($F22="G",$K$1,IF($F22="H",$K$1,$R$1))),$R$1)</f>
        <v>#REF!</v>
      </c>
      <c r="Q22" t="str">
        <f t="shared" si="2"/>
        <v>N</v>
      </c>
      <c r="R22" t="str">
        <f t="shared" si="3"/>
        <v>N</v>
      </c>
    </row>
    <row r="23" spans="1:18" ht="12.75">
      <c r="A23" s="32">
        <v>21</v>
      </c>
      <c r="B23" s="141">
        <v>56</v>
      </c>
      <c r="C23" s="13" t="s">
        <v>175</v>
      </c>
      <c r="D23" s="133" t="s">
        <v>120</v>
      </c>
      <c r="E23" s="33">
        <v>1938</v>
      </c>
      <c r="F23" s="50" t="s">
        <v>10</v>
      </c>
      <c r="G23" s="51"/>
      <c r="H23" s="52"/>
      <c r="I23" s="53"/>
      <c r="J23" s="126"/>
      <c r="K23" t="str">
        <f t="shared" si="0"/>
        <v>N</v>
      </c>
      <c r="L23" t="str">
        <f t="shared" si="1"/>
        <v>N</v>
      </c>
      <c r="M23" t="e">
        <f>IF(#REF!="A",IF($F23="A",$K$1,$R$1),$R$1)</f>
        <v>#REF!</v>
      </c>
      <c r="N23" t="e">
        <f>IF(#REF!="A",IF($F23="B",$K$1,$R$1),$R$1)</f>
        <v>#REF!</v>
      </c>
      <c r="O23" t="e">
        <f>IF(#REF!="A",IF($F23="C",$K$1,IF($F23="D",$K$1,IF($F23="E",$K$1,$R$1))),$R$1)</f>
        <v>#REF!</v>
      </c>
      <c r="P23" t="e">
        <f>IF(#REF!="A",IF($F23="F",$K$1,IF($F23="G",$K$1,IF($F23="H",$K$1,$R$1))),$R$1)</f>
        <v>#REF!</v>
      </c>
      <c r="Q23" t="str">
        <f t="shared" si="2"/>
        <v>N</v>
      </c>
      <c r="R23" t="str">
        <f t="shared" si="3"/>
        <v>N</v>
      </c>
    </row>
    <row r="24" spans="1:18" ht="12.75">
      <c r="A24" s="32">
        <v>22</v>
      </c>
      <c r="B24" s="141">
        <v>57</v>
      </c>
      <c r="C24" s="13" t="s">
        <v>174</v>
      </c>
      <c r="D24" s="133" t="s">
        <v>173</v>
      </c>
      <c r="E24" s="33">
        <v>1949</v>
      </c>
      <c r="F24" s="50" t="s">
        <v>9</v>
      </c>
      <c r="G24" s="51"/>
      <c r="H24" s="52"/>
      <c r="I24" s="53"/>
      <c r="J24" s="127"/>
      <c r="K24" t="str">
        <f t="shared" si="0"/>
        <v>N</v>
      </c>
      <c r="L24" t="str">
        <f t="shared" si="1"/>
        <v>N</v>
      </c>
      <c r="M24" t="e">
        <f>IF(#REF!="A",IF($F24="A",$K$1,$R$1),$R$1)</f>
        <v>#REF!</v>
      </c>
      <c r="N24" t="e">
        <f>IF(#REF!="A",IF($F24="B",$K$1,$R$1),$R$1)</f>
        <v>#REF!</v>
      </c>
      <c r="O24" t="e">
        <f>IF(#REF!="A",IF($F24="C",$K$1,IF($F24="D",$K$1,IF($F24="E",$K$1,$R$1))),$R$1)</f>
        <v>#REF!</v>
      </c>
      <c r="P24" t="e">
        <f>IF(#REF!="A",IF($F24="F",$K$1,IF($F24="G",$K$1,IF($F24="H",$K$1,$R$1))),$R$1)</f>
        <v>#REF!</v>
      </c>
      <c r="Q24" t="str">
        <f t="shared" si="2"/>
        <v>N</v>
      </c>
      <c r="R24" t="str">
        <f t="shared" si="3"/>
        <v>N</v>
      </c>
    </row>
    <row r="25" spans="1:18" ht="12.75">
      <c r="A25" s="32">
        <v>23</v>
      </c>
      <c r="B25" s="141">
        <v>58</v>
      </c>
      <c r="C25" s="13" t="s">
        <v>170</v>
      </c>
      <c r="D25" s="133" t="s">
        <v>171</v>
      </c>
      <c r="E25" s="33">
        <v>1958</v>
      </c>
      <c r="F25" s="50" t="s">
        <v>8</v>
      </c>
      <c r="G25" s="51"/>
      <c r="H25" s="52"/>
      <c r="I25" s="53"/>
      <c r="J25" s="126"/>
      <c r="K25" t="str">
        <f t="shared" si="0"/>
        <v>N</v>
      </c>
      <c r="L25" t="str">
        <f t="shared" si="1"/>
        <v>N</v>
      </c>
      <c r="M25" t="e">
        <f>IF(#REF!="A",IF($F25="A",$K$1,$R$1),$R$1)</f>
        <v>#REF!</v>
      </c>
      <c r="N25" t="e">
        <f>IF(#REF!="A",IF($F25="B",$K$1,$R$1),$R$1)</f>
        <v>#REF!</v>
      </c>
      <c r="O25" t="e">
        <f>IF(#REF!="A",IF($F25="C",$K$1,IF($F25="D",$K$1,IF($F25="E",$K$1,$R$1))),$R$1)</f>
        <v>#REF!</v>
      </c>
      <c r="P25" t="e">
        <f>IF(#REF!="A",IF($F25="F",$K$1,IF($F25="G",$K$1,IF($F25="H",$K$1,$R$1))),$R$1)</f>
        <v>#REF!</v>
      </c>
      <c r="Q25" t="str">
        <f t="shared" si="2"/>
        <v>N</v>
      </c>
      <c r="R25" t="str">
        <f t="shared" si="3"/>
        <v>N</v>
      </c>
    </row>
    <row r="26" spans="1:18" ht="12.75">
      <c r="A26" s="32">
        <v>24</v>
      </c>
      <c r="B26" s="141">
        <v>59</v>
      </c>
      <c r="C26" s="13" t="s">
        <v>182</v>
      </c>
      <c r="D26" s="133" t="s">
        <v>183</v>
      </c>
      <c r="E26" s="33">
        <v>1953</v>
      </c>
      <c r="F26" s="50" t="s">
        <v>8</v>
      </c>
      <c r="G26" s="51"/>
      <c r="H26" s="52"/>
      <c r="I26" s="53"/>
      <c r="J26" s="126"/>
      <c r="K26" t="str">
        <f t="shared" si="0"/>
        <v>N</v>
      </c>
      <c r="L26" t="str">
        <f t="shared" si="1"/>
        <v>N</v>
      </c>
      <c r="M26" t="e">
        <f>IF(#REF!="A",IF($F26="A",$K$1,$R$1),$R$1)</f>
        <v>#REF!</v>
      </c>
      <c r="N26" t="e">
        <f>IF(#REF!="A",IF($F26="B",$K$1,$R$1),$R$1)</f>
        <v>#REF!</v>
      </c>
      <c r="O26" t="e">
        <f>IF(#REF!="A",IF($F26="C",$K$1,IF($F26="D",$K$1,IF($F26="E",$K$1,$R$1))),$R$1)</f>
        <v>#REF!</v>
      </c>
      <c r="P26" t="e">
        <f>IF(#REF!="A",IF($F26="F",$K$1,IF($F26="G",$K$1,IF($F26="H",$K$1,$R$1))),$R$1)</f>
        <v>#REF!</v>
      </c>
      <c r="Q26" t="str">
        <f t="shared" si="2"/>
        <v>N</v>
      </c>
      <c r="R26" t="str">
        <f t="shared" si="3"/>
        <v>N</v>
      </c>
    </row>
    <row r="27" spans="1:18" ht="12.75">
      <c r="A27" s="32">
        <v>25</v>
      </c>
      <c r="B27" s="141">
        <v>60</v>
      </c>
      <c r="C27" s="13" t="s">
        <v>180</v>
      </c>
      <c r="D27" s="133" t="s">
        <v>181</v>
      </c>
      <c r="E27" s="33">
        <v>1958</v>
      </c>
      <c r="F27" s="50" t="s">
        <v>8</v>
      </c>
      <c r="G27" s="51"/>
      <c r="H27" s="52"/>
      <c r="I27" s="53"/>
      <c r="J27" s="128"/>
      <c r="K27" t="str">
        <f t="shared" si="0"/>
        <v>N</v>
      </c>
      <c r="L27" t="str">
        <f t="shared" si="1"/>
        <v>N</v>
      </c>
      <c r="M27" t="e">
        <f>IF(#REF!="A",IF($F27="A",$K$1,$R$1),$R$1)</f>
        <v>#REF!</v>
      </c>
      <c r="N27" t="e">
        <f>IF(#REF!="A",IF($F27="B",$K$1,$R$1),$R$1)</f>
        <v>#REF!</v>
      </c>
      <c r="O27" t="e">
        <f>IF(#REF!="A",IF($F27="C",$K$1,IF($F27="D",$K$1,IF($F27="E",$K$1,$R$1))),$R$1)</f>
        <v>#REF!</v>
      </c>
      <c r="P27" t="e">
        <f>IF(#REF!="A",IF($F27="F",$K$1,IF($F27="G",$K$1,IF($F27="H",$K$1,$R$1))),$R$1)</f>
        <v>#REF!</v>
      </c>
      <c r="Q27" t="str">
        <f t="shared" si="2"/>
        <v>N</v>
      </c>
      <c r="R27" t="str">
        <f t="shared" si="3"/>
        <v>N</v>
      </c>
    </row>
    <row r="28" spans="1:18" ht="12.75">
      <c r="A28" s="32">
        <v>26</v>
      </c>
      <c r="B28" s="141">
        <v>61</v>
      </c>
      <c r="C28" s="13" t="s">
        <v>179</v>
      </c>
      <c r="D28" s="133" t="s">
        <v>120</v>
      </c>
      <c r="E28" s="33">
        <v>1946</v>
      </c>
      <c r="F28" s="50" t="s">
        <v>9</v>
      </c>
      <c r="G28" s="51"/>
      <c r="H28" s="52"/>
      <c r="I28" s="53"/>
      <c r="J28" s="126"/>
      <c r="K28" t="str">
        <f t="shared" si="0"/>
        <v>N</v>
      </c>
      <c r="L28" t="str">
        <f t="shared" si="1"/>
        <v>N</v>
      </c>
      <c r="M28" t="e">
        <f>IF(#REF!="A",IF($F28="A",$K$1,$R$1),$R$1)</f>
        <v>#REF!</v>
      </c>
      <c r="N28" t="e">
        <f>IF(#REF!="A",IF($F28="B",$K$1,$R$1),$R$1)</f>
        <v>#REF!</v>
      </c>
      <c r="O28" t="e">
        <f>IF(#REF!="A",IF($F28="C",$K$1,IF($F28="D",$K$1,IF($F28="E",$K$1,$R$1))),$R$1)</f>
        <v>#REF!</v>
      </c>
      <c r="P28" t="e">
        <f>IF(#REF!="A",IF($F28="F",$K$1,IF($F28="G",$K$1,IF($F28="H",$K$1,$R$1))),$R$1)</f>
        <v>#REF!</v>
      </c>
      <c r="Q28" t="str">
        <f t="shared" si="2"/>
        <v>N</v>
      </c>
      <c r="R28" t="str">
        <f t="shared" si="3"/>
        <v>N</v>
      </c>
    </row>
    <row r="29" spans="1:18" ht="12.75">
      <c r="A29" s="32">
        <v>27</v>
      </c>
      <c r="B29" s="141">
        <v>62</v>
      </c>
      <c r="C29" s="13" t="s">
        <v>177</v>
      </c>
      <c r="D29" s="133" t="s">
        <v>178</v>
      </c>
      <c r="E29" s="33">
        <v>1955</v>
      </c>
      <c r="F29" s="50" t="s">
        <v>8</v>
      </c>
      <c r="G29" s="51"/>
      <c r="H29" s="52"/>
      <c r="I29" s="53"/>
      <c r="J29" s="126"/>
      <c r="K29" t="str">
        <f t="shared" si="0"/>
        <v>N</v>
      </c>
      <c r="L29" t="str">
        <f t="shared" si="1"/>
        <v>N</v>
      </c>
      <c r="M29" t="e">
        <f>IF(#REF!="A",IF($F29="A",$K$1,$R$1),$R$1)</f>
        <v>#REF!</v>
      </c>
      <c r="N29" t="e">
        <f>IF(#REF!="A",IF($F29="B",$K$1,$R$1),$R$1)</f>
        <v>#REF!</v>
      </c>
      <c r="O29" t="e">
        <f>IF(#REF!="A",IF($F29="C",$K$1,IF($F29="D",$K$1,IF($F29="E",$K$1,$R$1))),$R$1)</f>
        <v>#REF!</v>
      </c>
      <c r="P29" t="e">
        <f>IF(#REF!="A",IF($F29="F",$K$1,IF($F29="G",$K$1,IF($F29="H",$K$1,$R$1))),$R$1)</f>
        <v>#REF!</v>
      </c>
      <c r="Q29" t="str">
        <f t="shared" si="2"/>
        <v>N</v>
      </c>
      <c r="R29" t="str">
        <f t="shared" si="3"/>
        <v>N</v>
      </c>
    </row>
    <row r="30" spans="1:18" ht="12.75">
      <c r="A30" s="32">
        <v>28</v>
      </c>
      <c r="B30" s="141">
        <v>64</v>
      </c>
      <c r="C30" s="13" t="s">
        <v>194</v>
      </c>
      <c r="D30" s="142" t="s">
        <v>195</v>
      </c>
      <c r="E30" s="33">
        <v>1952</v>
      </c>
      <c r="F30" s="50" t="s">
        <v>8</v>
      </c>
      <c r="G30" s="51"/>
      <c r="H30" s="52"/>
      <c r="I30" s="53"/>
      <c r="J30" s="126"/>
      <c r="K30" t="str">
        <f t="shared" si="0"/>
        <v>N</v>
      </c>
      <c r="L30" t="str">
        <f t="shared" si="1"/>
        <v>N</v>
      </c>
      <c r="M30" t="e">
        <f>IF(#REF!="A",IF($F30="A",$K$1,$R$1),$R$1)</f>
        <v>#REF!</v>
      </c>
      <c r="N30" t="e">
        <f>IF(#REF!="A",IF($F30="B",$K$1,$R$1),$R$1)</f>
        <v>#REF!</v>
      </c>
      <c r="O30" t="e">
        <f>IF(#REF!="A",IF($F30="C",$K$1,IF($F30="D",$K$1,IF($F30="E",$K$1,$R$1))),$R$1)</f>
        <v>#REF!</v>
      </c>
      <c r="P30" t="e">
        <f>IF(#REF!="A",IF($F30="F",$K$1,IF($F30="G",$K$1,IF($F30="H",$K$1,$R$1))),$R$1)</f>
        <v>#REF!</v>
      </c>
      <c r="Q30" t="str">
        <f t="shared" si="2"/>
        <v>N</v>
      </c>
      <c r="R30" t="str">
        <f t="shared" si="3"/>
        <v>N</v>
      </c>
    </row>
    <row r="31" spans="1:18" ht="12.75">
      <c r="A31" s="32">
        <v>29</v>
      </c>
      <c r="B31" s="141">
        <v>238</v>
      </c>
      <c r="C31" s="48" t="s">
        <v>118</v>
      </c>
      <c r="D31" s="132" t="s">
        <v>111</v>
      </c>
      <c r="E31" s="131">
        <v>1968</v>
      </c>
      <c r="F31" s="134" t="s">
        <v>7</v>
      </c>
      <c r="G31" s="135"/>
      <c r="H31" s="136"/>
      <c r="I31" s="49"/>
      <c r="J31" s="125"/>
      <c r="K31" t="str">
        <f t="shared" si="0"/>
        <v>N</v>
      </c>
      <c r="L31" t="str">
        <f t="shared" si="1"/>
        <v>N</v>
      </c>
      <c r="M31" t="e">
        <f>IF(#REF!="A",IF($F31="A",$K$1,$R$1),$R$1)</f>
        <v>#REF!</v>
      </c>
      <c r="N31" t="e">
        <f>IF(#REF!="A",IF($F31="B",$K$1,$R$1),$R$1)</f>
        <v>#REF!</v>
      </c>
      <c r="O31" t="e">
        <f>IF(#REF!="A",IF($F31="C",$K$1,IF($F31="D",$K$1,IF($F31="E",$K$1,$R$1))),$R$1)</f>
        <v>#REF!</v>
      </c>
      <c r="P31" t="e">
        <f>IF(#REF!="A",IF($F31="F",$K$1,IF($F31="G",$K$1,IF($F31="H",$K$1,$R$1))),$R$1)</f>
        <v>#REF!</v>
      </c>
      <c r="Q31" t="str">
        <f t="shared" si="2"/>
        <v>N</v>
      </c>
      <c r="R31" t="str">
        <f t="shared" si="3"/>
        <v>N</v>
      </c>
    </row>
    <row r="32" spans="1:18" ht="12.75">
      <c r="A32" s="32">
        <v>30</v>
      </c>
      <c r="B32" s="141">
        <v>241</v>
      </c>
      <c r="C32" s="13" t="s">
        <v>205</v>
      </c>
      <c r="D32" s="133" t="s">
        <v>120</v>
      </c>
      <c r="E32" s="33">
        <v>1962</v>
      </c>
      <c r="F32" s="50" t="s">
        <v>7</v>
      </c>
      <c r="G32" s="51"/>
      <c r="H32" s="52"/>
      <c r="I32" s="53"/>
      <c r="J32" s="128"/>
      <c r="K32" t="str">
        <f t="shared" si="0"/>
        <v>N</v>
      </c>
      <c r="L32" t="str">
        <f t="shared" si="1"/>
        <v>N</v>
      </c>
      <c r="M32" t="e">
        <f>IF(#REF!="A",IF($F32="A",$K$1,$R$1),$R$1)</f>
        <v>#REF!</v>
      </c>
      <c r="N32" t="e">
        <f>IF(#REF!="A",IF($F32="B",$K$1,$R$1),$R$1)</f>
        <v>#REF!</v>
      </c>
      <c r="O32" t="e">
        <f>IF(#REF!="A",IF($F32="C",$K$1,IF($F32="D",$K$1,IF($F32="E",$K$1,$R$1))),$R$1)</f>
        <v>#REF!</v>
      </c>
      <c r="P32" t="e">
        <f>IF(#REF!="A",IF($F32="F",$K$1,IF($F32="G",$K$1,IF($F32="H",$K$1,$R$1))),$R$1)</f>
        <v>#REF!</v>
      </c>
      <c r="Q32" t="str">
        <f t="shared" si="2"/>
        <v>N</v>
      </c>
      <c r="R32" t="str">
        <f t="shared" si="3"/>
        <v>N</v>
      </c>
    </row>
    <row r="33" spans="1:18" ht="12.75">
      <c r="A33" s="32">
        <v>31</v>
      </c>
      <c r="B33" s="141">
        <v>242</v>
      </c>
      <c r="C33" s="13" t="s">
        <v>112</v>
      </c>
      <c r="D33" s="133" t="s">
        <v>113</v>
      </c>
      <c r="E33" s="33">
        <v>1961</v>
      </c>
      <c r="F33" s="50" t="s">
        <v>7</v>
      </c>
      <c r="G33" s="51"/>
      <c r="H33" s="52"/>
      <c r="I33" s="53"/>
      <c r="J33" s="126"/>
      <c r="K33" t="str">
        <f t="shared" si="0"/>
        <v>N</v>
      </c>
      <c r="L33" t="str">
        <f t="shared" si="1"/>
        <v>N</v>
      </c>
      <c r="M33" t="e">
        <f>IF(#REF!="A",IF($F33="A",$K$1,$R$1),$R$1)</f>
        <v>#REF!</v>
      </c>
      <c r="N33" t="e">
        <f>IF(#REF!="A",IF($F33="B",$K$1,$R$1),$R$1)</f>
        <v>#REF!</v>
      </c>
      <c r="O33" t="e">
        <f>IF(#REF!="A",IF($F33="C",$K$1,IF($F33="D",$K$1,IF($F33="E",$K$1,$R$1))),$R$1)</f>
        <v>#REF!</v>
      </c>
      <c r="P33" t="e">
        <f>IF(#REF!="A",IF($F33="F",$K$1,IF($F33="G",$K$1,IF($F33="H",$K$1,$R$1))),$R$1)</f>
        <v>#REF!</v>
      </c>
      <c r="Q33" t="str">
        <f t="shared" si="2"/>
        <v>N</v>
      </c>
      <c r="R33" t="str">
        <f t="shared" si="3"/>
        <v>N</v>
      </c>
    </row>
    <row r="34" spans="1:18" ht="12.75">
      <c r="A34" s="32">
        <v>32</v>
      </c>
      <c r="B34" s="141">
        <v>249</v>
      </c>
      <c r="C34" s="13" t="s">
        <v>106</v>
      </c>
      <c r="D34" s="133" t="s">
        <v>107</v>
      </c>
      <c r="E34" s="33">
        <v>1960</v>
      </c>
      <c r="F34" s="50" t="s">
        <v>7</v>
      </c>
      <c r="G34" s="51"/>
      <c r="H34" s="52"/>
      <c r="I34" s="53"/>
      <c r="J34" s="126"/>
      <c r="K34" t="str">
        <f t="shared" si="0"/>
        <v>N</v>
      </c>
      <c r="L34" t="str">
        <f t="shared" si="1"/>
        <v>N</v>
      </c>
      <c r="M34" t="e">
        <f>IF(#REF!="A",IF($F34="A",$K$1,$R$1),$R$1)</f>
        <v>#REF!</v>
      </c>
      <c r="N34" t="e">
        <f>IF(#REF!="A",IF($F34="B",$K$1,$R$1),$R$1)</f>
        <v>#REF!</v>
      </c>
      <c r="O34" t="e">
        <f>IF(#REF!="A",IF($F34="C",$K$1,IF($F34="D",$K$1,IF($F34="E",$K$1,$R$1))),$R$1)</f>
        <v>#REF!</v>
      </c>
      <c r="P34" t="e">
        <f>IF(#REF!="A",IF($F34="F",$K$1,IF($F34="G",$K$1,IF($F34="H",$K$1,$R$1))),$R$1)</f>
        <v>#REF!</v>
      </c>
      <c r="Q34" t="str">
        <f t="shared" si="2"/>
        <v>N</v>
      </c>
      <c r="R34" t="str">
        <f t="shared" si="3"/>
        <v>N</v>
      </c>
    </row>
    <row r="35" spans="1:18" ht="12.75">
      <c r="A35" s="32">
        <v>33</v>
      </c>
      <c r="B35" s="141">
        <v>252</v>
      </c>
      <c r="C35" s="13" t="s">
        <v>124</v>
      </c>
      <c r="D35" s="133" t="s">
        <v>125</v>
      </c>
      <c r="E35" s="33">
        <v>1948</v>
      </c>
      <c r="F35" s="50" t="s">
        <v>9</v>
      </c>
      <c r="G35" s="51"/>
      <c r="H35" s="52"/>
      <c r="I35" s="53"/>
      <c r="J35" s="126"/>
      <c r="K35" t="str">
        <f t="shared" si="0"/>
        <v>N</v>
      </c>
      <c r="L35" t="str">
        <f t="shared" si="1"/>
        <v>N</v>
      </c>
      <c r="M35" t="e">
        <f>IF(#REF!="A",IF($F35="A",$K$1,$R$1),$R$1)</f>
        <v>#REF!</v>
      </c>
      <c r="N35" t="e">
        <f>IF(#REF!="A",IF($F35="B",$K$1,$R$1),$R$1)</f>
        <v>#REF!</v>
      </c>
      <c r="O35" t="e">
        <f>IF(#REF!="A",IF($F35="C",$K$1,IF($F35="D",$K$1,IF($F35="E",$K$1,$R$1))),$R$1)</f>
        <v>#REF!</v>
      </c>
      <c r="P35" t="e">
        <f>IF(#REF!="A",IF($F35="F",$K$1,IF($F35="G",$K$1,IF($F35="H",$K$1,$R$1))),$R$1)</f>
        <v>#REF!</v>
      </c>
      <c r="Q35" t="str">
        <f t="shared" si="2"/>
        <v>N</v>
      </c>
      <c r="R35" t="str">
        <f t="shared" si="3"/>
        <v>N</v>
      </c>
    </row>
    <row r="36" spans="1:18" ht="12.75">
      <c r="A36" s="32">
        <v>34</v>
      </c>
      <c r="B36" s="141">
        <v>257</v>
      </c>
      <c r="C36" s="13" t="s">
        <v>144</v>
      </c>
      <c r="D36" s="133" t="s">
        <v>145</v>
      </c>
      <c r="E36" s="33">
        <v>1962</v>
      </c>
      <c r="F36" s="50" t="s">
        <v>7</v>
      </c>
      <c r="G36" s="51"/>
      <c r="H36" s="52"/>
      <c r="I36" s="53"/>
      <c r="J36" s="126"/>
      <c r="K36" t="str">
        <f t="shared" si="0"/>
        <v>N</v>
      </c>
      <c r="L36" t="str">
        <f t="shared" si="1"/>
        <v>N</v>
      </c>
      <c r="M36" t="e">
        <f>IF(#REF!="A",IF($F36="A",$K$1,$R$1),$R$1)</f>
        <v>#REF!</v>
      </c>
      <c r="N36" t="e">
        <f>IF(#REF!="A",IF($F36="B",$K$1,$R$1),$R$1)</f>
        <v>#REF!</v>
      </c>
      <c r="O36" t="e">
        <f>IF(#REF!="A",IF($F36="C",$K$1,IF($F36="D",$K$1,IF($F36="E",$K$1,$R$1))),$R$1)</f>
        <v>#REF!</v>
      </c>
      <c r="P36" t="e">
        <f>IF(#REF!="A",IF($F36="F",$K$1,IF($F36="G",$K$1,IF($F36="H",$K$1,$R$1))),$R$1)</f>
        <v>#REF!</v>
      </c>
      <c r="Q36" t="str">
        <f t="shared" si="2"/>
        <v>N</v>
      </c>
      <c r="R36" t="str">
        <f t="shared" si="3"/>
        <v>N</v>
      </c>
    </row>
    <row r="37" spans="1:18" ht="12.75">
      <c r="A37" s="32">
        <v>35</v>
      </c>
      <c r="B37" s="141">
        <v>260</v>
      </c>
      <c r="C37" s="13" t="s">
        <v>152</v>
      </c>
      <c r="D37" s="133" t="s">
        <v>153</v>
      </c>
      <c r="E37" s="33">
        <v>1967</v>
      </c>
      <c r="F37" s="54" t="s">
        <v>7</v>
      </c>
      <c r="G37" s="55"/>
      <c r="H37" s="56"/>
      <c r="I37" s="53"/>
      <c r="J37" s="126"/>
      <c r="K37" t="str">
        <f t="shared" si="0"/>
        <v>N</v>
      </c>
      <c r="L37" t="str">
        <f t="shared" si="1"/>
        <v>N</v>
      </c>
      <c r="M37" t="e">
        <f>IF(#REF!="A",IF($F37="A",$K$1,$R$1),$R$1)</f>
        <v>#REF!</v>
      </c>
      <c r="N37" t="e">
        <f>IF(#REF!="A",IF($F37="B",$K$1,$R$1),$R$1)</f>
        <v>#REF!</v>
      </c>
      <c r="O37" t="e">
        <f>IF(#REF!="A",IF($F37="C",$K$1,IF($F37="D",$K$1,IF($F37="E",$K$1,$R$1))),$R$1)</f>
        <v>#REF!</v>
      </c>
      <c r="P37" t="e">
        <f>IF(#REF!="A",IF($F37="F",$K$1,IF($F37="G",$K$1,IF($F37="H",$K$1,$R$1))),$R$1)</f>
        <v>#REF!</v>
      </c>
      <c r="Q37" t="str">
        <f t="shared" si="2"/>
        <v>N</v>
      </c>
      <c r="R37" t="str">
        <f t="shared" si="3"/>
        <v>N</v>
      </c>
    </row>
    <row r="38" spans="1:18" ht="12.75">
      <c r="A38" s="32">
        <v>36</v>
      </c>
      <c r="B38" s="141">
        <v>263</v>
      </c>
      <c r="C38" s="13" t="s">
        <v>146</v>
      </c>
      <c r="D38" s="133" t="s">
        <v>147</v>
      </c>
      <c r="E38" s="33">
        <v>1967</v>
      </c>
      <c r="F38" s="50" t="s">
        <v>7</v>
      </c>
      <c r="G38" s="51"/>
      <c r="H38" s="52"/>
      <c r="I38" s="53"/>
      <c r="J38" s="128"/>
      <c r="K38" t="str">
        <f t="shared" si="0"/>
        <v>N</v>
      </c>
      <c r="L38" t="str">
        <f t="shared" si="1"/>
        <v>N</v>
      </c>
      <c r="M38" t="e">
        <f>IF(#REF!="A",IF($F38="A",$K$1,$R$1),$R$1)</f>
        <v>#REF!</v>
      </c>
      <c r="N38" t="e">
        <f>IF(#REF!="A",IF($F38="B",$K$1,$R$1),$R$1)</f>
        <v>#REF!</v>
      </c>
      <c r="O38" t="e">
        <f>IF(#REF!="A",IF($F38="C",$K$1,IF($F38="D",$K$1,IF($F38="E",$K$1,$R$1))),$R$1)</f>
        <v>#REF!</v>
      </c>
      <c r="P38" t="e">
        <f>IF(#REF!="A",IF($F38="F",$K$1,IF($F38="G",$K$1,IF($F38="H",$K$1,$R$1))),$R$1)</f>
        <v>#REF!</v>
      </c>
      <c r="Q38" t="str">
        <f t="shared" si="2"/>
        <v>N</v>
      </c>
      <c r="R38" t="str">
        <f t="shared" si="3"/>
        <v>N</v>
      </c>
    </row>
    <row r="39" spans="1:18" ht="12.75">
      <c r="A39" s="32">
        <v>37</v>
      </c>
      <c r="B39" s="141">
        <v>266</v>
      </c>
      <c r="C39" s="13" t="s">
        <v>160</v>
      </c>
      <c r="D39" s="133" t="s">
        <v>161</v>
      </c>
      <c r="E39" s="33">
        <v>1968</v>
      </c>
      <c r="F39" s="50" t="s">
        <v>7</v>
      </c>
      <c r="G39" s="51"/>
      <c r="H39" s="52"/>
      <c r="I39" s="53"/>
      <c r="J39" s="126"/>
      <c r="K39" t="str">
        <f t="shared" si="0"/>
        <v>N</v>
      </c>
      <c r="L39" t="str">
        <f t="shared" si="1"/>
        <v>N</v>
      </c>
      <c r="M39" t="e">
        <f>IF(#REF!="A",IF($F39="A",$K$1,$R$1),$R$1)</f>
        <v>#REF!</v>
      </c>
      <c r="N39" t="e">
        <f>IF(#REF!="A",IF($F39="B",$K$1,$R$1),$R$1)</f>
        <v>#REF!</v>
      </c>
      <c r="O39" t="e">
        <f>IF(#REF!="A",IF($F39="C",$K$1,IF($F39="D",$K$1,IF($F39="E",$K$1,$R$1))),$R$1)</f>
        <v>#REF!</v>
      </c>
      <c r="P39" t="e">
        <f>IF(#REF!="A",IF($F39="F",$K$1,IF($F39="G",$K$1,IF($F39="H",$K$1,$R$1))),$R$1)</f>
        <v>#REF!</v>
      </c>
      <c r="Q39" t="str">
        <f t="shared" si="2"/>
        <v>N</v>
      </c>
      <c r="R39" t="str">
        <f t="shared" si="3"/>
        <v>N</v>
      </c>
    </row>
    <row r="40" spans="1:18" ht="12.75">
      <c r="A40" s="32">
        <v>38</v>
      </c>
      <c r="B40" s="141">
        <v>268</v>
      </c>
      <c r="C40" s="13" t="s">
        <v>154</v>
      </c>
      <c r="D40" s="133" t="s">
        <v>155</v>
      </c>
      <c r="E40" s="33">
        <v>1965</v>
      </c>
      <c r="F40" s="50" t="s">
        <v>7</v>
      </c>
      <c r="G40" s="51"/>
      <c r="H40" s="52"/>
      <c r="I40" s="53"/>
      <c r="J40" s="126"/>
      <c r="K40" t="str">
        <f t="shared" si="0"/>
        <v>N</v>
      </c>
      <c r="L40" t="str">
        <f t="shared" si="1"/>
        <v>N</v>
      </c>
      <c r="M40" t="e">
        <f>IF(#REF!="A",IF($F40="A",$K$1,$R$1),$R$1)</f>
        <v>#REF!</v>
      </c>
      <c r="N40" t="e">
        <f>IF(#REF!="A",IF($F40="B",$K$1,$R$1),$R$1)</f>
        <v>#REF!</v>
      </c>
      <c r="O40" t="e">
        <f>IF(#REF!="A",IF($F40="C",$K$1,IF($F40="D",$K$1,IF($F40="E",$K$1,$R$1))),$R$1)</f>
        <v>#REF!</v>
      </c>
      <c r="P40" t="e">
        <f>IF(#REF!="A",IF($F40="F",$K$1,IF($F40="G",$K$1,IF($F40="H",$K$1,$R$1))),$R$1)</f>
        <v>#REF!</v>
      </c>
      <c r="Q40" t="str">
        <f t="shared" si="2"/>
        <v>N</v>
      </c>
      <c r="R40" t="str">
        <f t="shared" si="3"/>
        <v>N</v>
      </c>
    </row>
    <row r="41" spans="1:18" ht="12.75">
      <c r="A41" s="32">
        <v>39</v>
      </c>
      <c r="B41" s="141">
        <v>270</v>
      </c>
      <c r="C41" s="13" t="s">
        <v>156</v>
      </c>
      <c r="D41" s="133" t="s">
        <v>157</v>
      </c>
      <c r="E41" s="33">
        <v>1969</v>
      </c>
      <c r="F41" s="50" t="s">
        <v>73</v>
      </c>
      <c r="G41" s="51"/>
      <c r="H41" s="52"/>
      <c r="I41" s="53"/>
      <c r="J41" s="128"/>
      <c r="K41" t="str">
        <f t="shared" si="0"/>
        <v>N</v>
      </c>
      <c r="L41" t="str">
        <f t="shared" si="1"/>
        <v>N</v>
      </c>
      <c r="M41" t="e">
        <f>IF(#REF!="A",IF($F41="A",$K$1,$R$1),$R$1)</f>
        <v>#REF!</v>
      </c>
      <c r="N41" t="e">
        <f>IF(#REF!="A",IF($F41="B",$K$1,$R$1),$R$1)</f>
        <v>#REF!</v>
      </c>
      <c r="O41" t="e">
        <f>IF(#REF!="A",IF($F41="C",$K$1,IF($F41="D",$K$1,IF($F41="E",$K$1,$R$1))),$R$1)</f>
        <v>#REF!</v>
      </c>
      <c r="P41" t="e">
        <f>IF(#REF!="A",IF($F41="F",$K$1,IF($F41="G",$K$1,IF($F41="H",$K$1,$R$1))),$R$1)</f>
        <v>#REF!</v>
      </c>
      <c r="Q41" t="str">
        <f t="shared" si="2"/>
        <v>N</v>
      </c>
      <c r="R41" t="str">
        <f t="shared" si="3"/>
        <v>N</v>
      </c>
    </row>
    <row r="42" spans="1:18" ht="12.75">
      <c r="A42" s="32">
        <v>40</v>
      </c>
      <c r="B42" s="141">
        <v>272</v>
      </c>
      <c r="C42" s="13" t="s">
        <v>158</v>
      </c>
      <c r="D42" s="133" t="s">
        <v>159</v>
      </c>
      <c r="E42" s="33">
        <v>1975</v>
      </c>
      <c r="F42" s="50" t="s">
        <v>76</v>
      </c>
      <c r="G42" s="51"/>
      <c r="H42" s="52"/>
      <c r="I42" s="53"/>
      <c r="J42" s="126"/>
      <c r="K42" t="str">
        <f t="shared" si="0"/>
        <v>N</v>
      </c>
      <c r="L42" t="str">
        <f t="shared" si="1"/>
        <v>N</v>
      </c>
      <c r="M42" t="e">
        <f>IF(#REF!="A",IF($F42="A",$K$1,$R$1),$R$1)</f>
        <v>#REF!</v>
      </c>
      <c r="N42" t="e">
        <f>IF(#REF!="A",IF($F42="B",$K$1,$R$1),$R$1)</f>
        <v>#REF!</v>
      </c>
      <c r="O42" t="e">
        <f>IF(#REF!="A",IF($F42="C",$K$1,IF($F42="D",$K$1,IF($F42="E",$K$1,$R$1))),$R$1)</f>
        <v>#REF!</v>
      </c>
      <c r="P42" t="e">
        <f>IF(#REF!="A",IF($F42="F",$K$1,IF($F42="G",$K$1,IF($F42="H",$K$1,$R$1))),$R$1)</f>
        <v>#REF!</v>
      </c>
      <c r="Q42" t="str">
        <f t="shared" si="2"/>
        <v>N</v>
      </c>
      <c r="R42" t="str">
        <f t="shared" si="3"/>
        <v>N</v>
      </c>
    </row>
    <row r="43" spans="1:18" ht="12.75">
      <c r="A43" s="32">
        <v>41</v>
      </c>
      <c r="B43" s="141">
        <v>273</v>
      </c>
      <c r="C43" s="13" t="s">
        <v>196</v>
      </c>
      <c r="D43" s="133" t="s">
        <v>117</v>
      </c>
      <c r="E43" s="33">
        <v>1965</v>
      </c>
      <c r="F43" s="50" t="s">
        <v>7</v>
      </c>
      <c r="G43" s="51"/>
      <c r="H43" s="52"/>
      <c r="I43" s="53"/>
      <c r="J43" s="126"/>
      <c r="K43" t="str">
        <f t="shared" si="0"/>
        <v>N</v>
      </c>
      <c r="L43" t="str">
        <f t="shared" si="1"/>
        <v>N</v>
      </c>
      <c r="M43" t="e">
        <f>IF(#REF!="A",IF($F43="A",$K$1,$R$1),$R$1)</f>
        <v>#REF!</v>
      </c>
      <c r="N43" t="e">
        <f>IF(#REF!="A",IF($F43="B",$K$1,$R$1),$R$1)</f>
        <v>#REF!</v>
      </c>
      <c r="O43" t="e">
        <f>IF(#REF!="A",IF($F43="C",$K$1,IF($F43="D",$K$1,IF($F43="E",$K$1,$R$1))),$R$1)</f>
        <v>#REF!</v>
      </c>
      <c r="P43" t="e">
        <f>IF(#REF!="A",IF($F43="F",$K$1,IF($F43="G",$K$1,IF($F43="H",$K$1,$R$1))),$R$1)</f>
        <v>#REF!</v>
      </c>
      <c r="Q43" t="str">
        <f t="shared" si="2"/>
        <v>N</v>
      </c>
      <c r="R43" t="str">
        <f t="shared" si="3"/>
        <v>N</v>
      </c>
    </row>
    <row r="44" spans="1:18" ht="12.75">
      <c r="A44" s="32">
        <v>42</v>
      </c>
      <c r="B44" s="141">
        <v>281</v>
      </c>
      <c r="C44" s="13" t="s">
        <v>197</v>
      </c>
      <c r="D44" s="133" t="s">
        <v>120</v>
      </c>
      <c r="E44" s="33">
        <v>1961</v>
      </c>
      <c r="F44" s="50" t="s">
        <v>7</v>
      </c>
      <c r="G44" s="51"/>
      <c r="H44" s="52"/>
      <c r="I44" s="53"/>
      <c r="J44" s="126"/>
      <c r="K44" t="str">
        <f t="shared" si="0"/>
        <v>N</v>
      </c>
      <c r="L44" t="str">
        <f t="shared" si="1"/>
        <v>N</v>
      </c>
      <c r="M44" t="e">
        <f>IF(#REF!="A",IF($F44="A",$K$1,$R$1),$R$1)</f>
        <v>#REF!</v>
      </c>
      <c r="N44" t="e">
        <f>IF(#REF!="A",IF($F44="B",$K$1,$R$1),$R$1)</f>
        <v>#REF!</v>
      </c>
      <c r="O44" t="e">
        <f>IF(#REF!="A",IF($F44="C",$K$1,IF($F44="D",$K$1,IF($F44="E",$K$1,$R$1))),$R$1)</f>
        <v>#REF!</v>
      </c>
      <c r="P44" t="e">
        <f>IF(#REF!="A",IF($F44="F",$K$1,IF($F44="G",$K$1,IF($F44="H",$K$1,$R$1))),$R$1)</f>
        <v>#REF!</v>
      </c>
      <c r="Q44" t="str">
        <f t="shared" si="2"/>
        <v>N</v>
      </c>
      <c r="R44" t="str">
        <f t="shared" si="3"/>
        <v>N</v>
      </c>
    </row>
    <row r="45" spans="1:18" ht="12.75">
      <c r="A45" s="32">
        <v>43</v>
      </c>
      <c r="B45" s="141">
        <v>283</v>
      </c>
      <c r="C45" s="13" t="s">
        <v>201</v>
      </c>
      <c r="D45" s="143" t="s">
        <v>202</v>
      </c>
      <c r="E45" s="33">
        <v>1965</v>
      </c>
      <c r="F45" s="50" t="s">
        <v>7</v>
      </c>
      <c r="G45" s="51"/>
      <c r="H45" s="52"/>
      <c r="I45" s="53"/>
      <c r="J45" s="126"/>
      <c r="K45" t="str">
        <f t="shared" si="0"/>
        <v>N</v>
      </c>
      <c r="L45" t="str">
        <f t="shared" si="1"/>
        <v>N</v>
      </c>
      <c r="M45" t="e">
        <f>IF(#REF!="A",IF($F45="A",$K$1,$R$1),$R$1)</f>
        <v>#REF!</v>
      </c>
      <c r="N45" t="e">
        <f>IF(#REF!="A",IF($F45="B",$K$1,$R$1),$R$1)</f>
        <v>#REF!</v>
      </c>
      <c r="O45" t="e">
        <f>IF(#REF!="A",IF($F45="C",$K$1,IF($F45="D",$K$1,IF($F45="E",$K$1,$R$1))),$R$1)</f>
        <v>#REF!</v>
      </c>
      <c r="P45" t="e">
        <f>IF(#REF!="A",IF($F45="F",$K$1,IF($F45="G",$K$1,IF($F45="H",$K$1,$R$1))),$R$1)</f>
        <v>#REF!</v>
      </c>
      <c r="Q45" t="str">
        <f t="shared" si="2"/>
        <v>N</v>
      </c>
      <c r="R45" t="str">
        <f t="shared" si="3"/>
        <v>N</v>
      </c>
    </row>
    <row r="46" spans="1:18" ht="12.75">
      <c r="A46" s="32">
        <v>44</v>
      </c>
      <c r="B46" s="141">
        <v>284</v>
      </c>
      <c r="C46" s="13" t="s">
        <v>198</v>
      </c>
      <c r="D46" s="133" t="s">
        <v>120</v>
      </c>
      <c r="E46" s="33">
        <v>1964</v>
      </c>
      <c r="F46" s="50" t="s">
        <v>7</v>
      </c>
      <c r="G46" s="51"/>
      <c r="H46" s="52"/>
      <c r="I46" s="53"/>
      <c r="J46" s="126"/>
      <c r="K46" t="str">
        <f t="shared" si="0"/>
        <v>N</v>
      </c>
      <c r="L46" t="str">
        <f t="shared" si="1"/>
        <v>N</v>
      </c>
      <c r="M46" t="e">
        <f>IF(#REF!="A",IF($F46="A",$K$1,$R$1),$R$1)</f>
        <v>#REF!</v>
      </c>
      <c r="N46" t="e">
        <f>IF(#REF!="A",IF($F46="B",$K$1,$R$1),$R$1)</f>
        <v>#REF!</v>
      </c>
      <c r="O46" t="e">
        <f>IF(#REF!="A",IF($F46="C",$K$1,IF($F46="D",$K$1,IF($F46="E",$K$1,$R$1))),$R$1)</f>
        <v>#REF!</v>
      </c>
      <c r="P46" t="e">
        <f>IF(#REF!="A",IF($F46="F",$K$1,IF($F46="G",$K$1,IF($F46="H",$K$1,$R$1))),$R$1)</f>
        <v>#REF!</v>
      </c>
      <c r="Q46" t="str">
        <f t="shared" si="2"/>
        <v>N</v>
      </c>
      <c r="R46" t="str">
        <f t="shared" si="3"/>
        <v>N</v>
      </c>
    </row>
    <row r="47" spans="1:18" ht="12.75">
      <c r="A47" s="32">
        <v>45</v>
      </c>
      <c r="B47" s="141">
        <v>541</v>
      </c>
      <c r="C47" s="13" t="s">
        <v>116</v>
      </c>
      <c r="D47" s="133" t="s">
        <v>117</v>
      </c>
      <c r="E47" s="33">
        <v>1945</v>
      </c>
      <c r="F47" s="50" t="s">
        <v>9</v>
      </c>
      <c r="G47" s="51"/>
      <c r="H47" s="52"/>
      <c r="I47" s="53"/>
      <c r="J47" s="126"/>
      <c r="K47" t="str">
        <f t="shared" si="0"/>
        <v>N</v>
      </c>
      <c r="L47" t="str">
        <f t="shared" si="1"/>
        <v>N</v>
      </c>
      <c r="M47" t="e">
        <f>IF(#REF!="A",IF($F47="A",$K$1,$R$1),$R$1)</f>
        <v>#REF!</v>
      </c>
      <c r="N47" t="e">
        <f>IF(#REF!="A",IF($F47="B",$K$1,$R$1),$R$1)</f>
        <v>#REF!</v>
      </c>
      <c r="O47" t="e">
        <f>IF(#REF!="A",IF($F47="C",$K$1,IF($F47="D",$K$1,IF($F47="E",$K$1,$R$1))),$R$1)</f>
        <v>#REF!</v>
      </c>
      <c r="P47" t="e">
        <f>IF(#REF!="A",IF($F47="F",$K$1,IF($F47="G",$K$1,IF($F47="H",$K$1,$R$1))),$R$1)</f>
        <v>#REF!</v>
      </c>
      <c r="Q47" t="str">
        <f t="shared" si="2"/>
        <v>N</v>
      </c>
      <c r="R47" t="str">
        <f t="shared" si="3"/>
        <v>N</v>
      </c>
    </row>
    <row r="48" spans="1:18" ht="12.75">
      <c r="A48" s="32">
        <v>46</v>
      </c>
      <c r="B48" s="141">
        <v>544</v>
      </c>
      <c r="C48" s="13" t="s">
        <v>121</v>
      </c>
      <c r="D48" s="133" t="s">
        <v>120</v>
      </c>
      <c r="E48" s="33">
        <v>1948</v>
      </c>
      <c r="F48" s="50" t="s">
        <v>9</v>
      </c>
      <c r="G48" s="51"/>
      <c r="H48" s="52"/>
      <c r="I48" s="53"/>
      <c r="J48" s="126"/>
      <c r="K48" t="str">
        <f t="shared" si="0"/>
        <v>N</v>
      </c>
      <c r="L48" t="str">
        <f t="shared" si="1"/>
        <v>N</v>
      </c>
      <c r="M48" t="e">
        <f>IF(#REF!="A",IF($F48="A",$K$1,$R$1),$R$1)</f>
        <v>#REF!</v>
      </c>
      <c r="N48" t="e">
        <f>IF(#REF!="A",IF($F48="B",$K$1,$R$1),$R$1)</f>
        <v>#REF!</v>
      </c>
      <c r="O48" t="e">
        <f>IF(#REF!="A",IF($F48="C",$K$1,IF($F48="D",$K$1,IF($F48="E",$K$1,$R$1))),$R$1)</f>
        <v>#REF!</v>
      </c>
      <c r="P48" t="e">
        <f>IF(#REF!="A",IF($F48="F",$K$1,IF($F48="G",$K$1,IF($F48="H",$K$1,$R$1))),$R$1)</f>
        <v>#REF!</v>
      </c>
      <c r="Q48" t="str">
        <f t="shared" si="2"/>
        <v>N</v>
      </c>
      <c r="R48" t="str">
        <f t="shared" si="3"/>
        <v>N</v>
      </c>
    </row>
    <row r="49" spans="1:18" ht="12.75">
      <c r="A49" s="32">
        <v>47</v>
      </c>
      <c r="B49" s="141">
        <v>545</v>
      </c>
      <c r="C49" s="13" t="s">
        <v>108</v>
      </c>
      <c r="D49" s="133" t="s">
        <v>109</v>
      </c>
      <c r="E49" s="33">
        <v>1927</v>
      </c>
      <c r="F49" s="50" t="s">
        <v>10</v>
      </c>
      <c r="G49" s="51"/>
      <c r="H49" s="52"/>
      <c r="I49" s="53"/>
      <c r="J49" s="126"/>
      <c r="K49" t="str">
        <f t="shared" si="0"/>
        <v>N</v>
      </c>
      <c r="L49" t="str">
        <f t="shared" si="1"/>
        <v>N</v>
      </c>
      <c r="M49" t="e">
        <f>IF(#REF!="A",IF($F49="A",$K$1,$R$1),$R$1)</f>
        <v>#REF!</v>
      </c>
      <c r="N49" t="e">
        <f>IF(#REF!="A",IF($F49="B",$K$1,$R$1),$R$1)</f>
        <v>#REF!</v>
      </c>
      <c r="O49" t="e">
        <f>IF(#REF!="A",IF($F49="C",$K$1,IF($F49="D",$K$1,IF($F49="E",$K$1,$R$1))),$R$1)</f>
        <v>#REF!</v>
      </c>
      <c r="P49" t="e">
        <f>IF(#REF!="A",IF($F49="F",$K$1,IF($F49="G",$K$1,IF($F49="H",$K$1,$R$1))),$R$1)</f>
        <v>#REF!</v>
      </c>
      <c r="Q49" t="str">
        <f t="shared" si="2"/>
        <v>N</v>
      </c>
      <c r="R49" t="str">
        <f t="shared" si="3"/>
        <v>N</v>
      </c>
    </row>
    <row r="50" spans="1:18" ht="12.75">
      <c r="A50" s="32">
        <v>48</v>
      </c>
      <c r="B50" s="141">
        <v>546</v>
      </c>
      <c r="C50" s="13" t="s">
        <v>130</v>
      </c>
      <c r="D50" s="133" t="s">
        <v>131</v>
      </c>
      <c r="E50" s="33">
        <v>1958</v>
      </c>
      <c r="F50" s="50" t="s">
        <v>8</v>
      </c>
      <c r="G50" s="51"/>
      <c r="H50" s="52"/>
      <c r="I50" s="53"/>
      <c r="J50" s="126"/>
      <c r="K50" t="str">
        <f t="shared" si="0"/>
        <v>N</v>
      </c>
      <c r="L50" t="str">
        <f t="shared" si="1"/>
        <v>N</v>
      </c>
      <c r="M50" t="e">
        <f>IF(#REF!="A",IF($F50="A",$K$1,$R$1),$R$1)</f>
        <v>#REF!</v>
      </c>
      <c r="N50" t="e">
        <f>IF(#REF!="A",IF($F50="B",$K$1,$R$1),$R$1)</f>
        <v>#REF!</v>
      </c>
      <c r="O50" t="e">
        <f>IF(#REF!="A",IF($F50="C",$K$1,IF($F50="D",$K$1,IF($F50="E",$K$1,$R$1))),$R$1)</f>
        <v>#REF!</v>
      </c>
      <c r="P50" t="e">
        <f>IF(#REF!="A",IF($F50="F",$K$1,IF($F50="G",$K$1,IF($F50="H",$K$1,$R$1))),$R$1)</f>
        <v>#REF!</v>
      </c>
      <c r="Q50" t="str">
        <f t="shared" si="2"/>
        <v>N</v>
      </c>
      <c r="R50" t="str">
        <f t="shared" si="3"/>
        <v>N</v>
      </c>
    </row>
    <row r="51" spans="1:18" ht="12.75">
      <c r="A51" s="32">
        <v>49</v>
      </c>
      <c r="B51" s="141">
        <v>547</v>
      </c>
      <c r="C51" s="13" t="s">
        <v>128</v>
      </c>
      <c r="D51" s="133" t="s">
        <v>129</v>
      </c>
      <c r="E51" s="33">
        <v>1938</v>
      </c>
      <c r="F51" s="50" t="s">
        <v>10</v>
      </c>
      <c r="G51" s="51"/>
      <c r="H51" s="52"/>
      <c r="I51" s="53"/>
      <c r="J51" s="126"/>
      <c r="K51" t="str">
        <f t="shared" si="0"/>
        <v>N</v>
      </c>
      <c r="L51" t="str">
        <f t="shared" si="1"/>
        <v>N</v>
      </c>
      <c r="M51" t="e">
        <f>IF(#REF!="A",IF($F51="A",$K$1,$R$1),$R$1)</f>
        <v>#REF!</v>
      </c>
      <c r="N51" t="e">
        <f>IF(#REF!="A",IF($F51="B",$K$1,$R$1),$R$1)</f>
        <v>#REF!</v>
      </c>
      <c r="O51" t="e">
        <f>IF(#REF!="A",IF($F51="C",$K$1,IF($F51="D",$K$1,IF($F51="E",$K$1,$R$1))),$R$1)</f>
        <v>#REF!</v>
      </c>
      <c r="P51" t="e">
        <f>IF(#REF!="A",IF($F51="F",$K$1,IF($F51="G",$K$1,IF($F51="H",$K$1,$R$1))),$R$1)</f>
        <v>#REF!</v>
      </c>
      <c r="Q51" t="str">
        <f t="shared" si="2"/>
        <v>N</v>
      </c>
      <c r="R51" t="str">
        <f t="shared" si="3"/>
        <v>N</v>
      </c>
    </row>
    <row r="52" spans="1:18" ht="12.75">
      <c r="A52" s="32">
        <v>50</v>
      </c>
      <c r="B52" s="141">
        <v>548</v>
      </c>
      <c r="C52" s="13" t="s">
        <v>126</v>
      </c>
      <c r="D52" s="133" t="s">
        <v>127</v>
      </c>
      <c r="E52" s="33">
        <v>1934</v>
      </c>
      <c r="F52" s="50" t="s">
        <v>10</v>
      </c>
      <c r="G52" s="51"/>
      <c r="H52" s="52"/>
      <c r="I52" s="53"/>
      <c r="J52" s="126"/>
      <c r="K52" t="str">
        <f t="shared" si="0"/>
        <v>N</v>
      </c>
      <c r="L52" t="str">
        <f t="shared" si="1"/>
        <v>N</v>
      </c>
      <c r="M52" t="e">
        <f>IF(#REF!="A",IF($F52="A",$K$1,$R$1),$R$1)</f>
        <v>#REF!</v>
      </c>
      <c r="N52" t="e">
        <f>IF(#REF!="A",IF($F52="B",$K$1,$R$1),$R$1)</f>
        <v>#REF!</v>
      </c>
      <c r="O52" t="e">
        <f>IF(#REF!="A",IF($F52="C",$K$1,IF($F52="D",$K$1,IF($F52="E",$K$1,$R$1))),$R$1)</f>
        <v>#REF!</v>
      </c>
      <c r="P52" t="e">
        <f>IF(#REF!="A",IF($F52="F",$K$1,IF($F52="G",$K$1,IF($F52="H",$K$1,$R$1))),$R$1)</f>
        <v>#REF!</v>
      </c>
      <c r="Q52" t="str">
        <f t="shared" si="2"/>
        <v>N</v>
      </c>
      <c r="R52" t="str">
        <f t="shared" si="3"/>
        <v>N</v>
      </c>
    </row>
    <row r="55" ht="12.75">
      <c r="C55" s="31" t="s">
        <v>61</v>
      </c>
    </row>
    <row r="56" spans="3:4" ht="12.75">
      <c r="C56" s="31" t="s">
        <v>62</v>
      </c>
      <c r="D56" s="31" t="s">
        <v>99</v>
      </c>
    </row>
    <row r="57" spans="3:4" ht="12.75">
      <c r="C57" s="31" t="s">
        <v>63</v>
      </c>
      <c r="D57" s="31" t="s">
        <v>94</v>
      </c>
    </row>
    <row r="58" spans="3:4" ht="12.75">
      <c r="C58" s="31" t="s">
        <v>64</v>
      </c>
      <c r="D58" t="s">
        <v>100</v>
      </c>
    </row>
    <row r="59" spans="3:4" ht="12.75">
      <c r="C59" s="31" t="s">
        <v>101</v>
      </c>
      <c r="D59" s="31"/>
    </row>
    <row r="60" ht="12.75">
      <c r="C60" s="31" t="s">
        <v>102</v>
      </c>
    </row>
    <row r="61" ht="12.75">
      <c r="D61" s="31"/>
    </row>
  </sheetData>
  <mergeCells count="1">
    <mergeCell ref="A1:J1"/>
  </mergeCells>
  <printOptions/>
  <pageMargins left="0.87" right="0.29" top="0.79" bottom="1" header="0.4921259845" footer="0.4921259845"/>
  <pageSetup horizontalDpi="360" verticalDpi="360" orientation="portrait" paperSize="9" r:id="rId1"/>
  <headerFooter alignWithMargins="0">
    <oddFooter>&amp;Lttiimm@centrum.cz&amp;CStránka &amp;P z &amp;N&amp;Rhttp://pecky10km.wz.cz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1">
      <selection activeCell="B10" sqref="B10"/>
    </sheetView>
  </sheetViews>
  <sheetFormatPr defaultColWidth="9.00390625" defaultRowHeight="12.75"/>
  <cols>
    <col min="1" max="1" width="6.625" style="92" customWidth="1"/>
    <col min="2" max="2" width="14.00390625" style="90" customWidth="1"/>
    <col min="6" max="6" width="14.375" style="0" bestFit="1" customWidth="1"/>
    <col min="8" max="8" width="28.125" style="0" customWidth="1"/>
  </cols>
  <sheetData>
    <row r="3" spans="1:2" ht="12.75">
      <c r="A3" s="93" t="s">
        <v>96</v>
      </c>
      <c r="B3" s="94" t="s">
        <v>95</v>
      </c>
    </row>
    <row r="4" spans="1:2" ht="12.75">
      <c r="A4" s="92" t="s">
        <v>6</v>
      </c>
      <c r="B4" s="90">
        <v>0.01947916666666667</v>
      </c>
    </row>
    <row r="5" spans="1:2" ht="12.75">
      <c r="A5" s="92" t="s">
        <v>7</v>
      </c>
      <c r="B5" s="90">
        <v>0.019490740740740743</v>
      </c>
    </row>
    <row r="6" spans="1:6" ht="12.75">
      <c r="A6" s="92" t="s">
        <v>8</v>
      </c>
      <c r="B6" s="90">
        <v>0.021493055555555557</v>
      </c>
      <c r="F6" s="90">
        <v>38375</v>
      </c>
    </row>
    <row r="7" spans="1:2" ht="12.75">
      <c r="A7" s="92" t="s">
        <v>9</v>
      </c>
      <c r="B7" s="90">
        <v>0.02332175925925926</v>
      </c>
    </row>
    <row r="8" spans="1:2" ht="12.75">
      <c r="A8" s="92" t="s">
        <v>10</v>
      </c>
      <c r="B8" s="90">
        <v>4.62962962962963E-05</v>
      </c>
    </row>
    <row r="9" spans="1:6" ht="12.75">
      <c r="A9" s="92" t="s">
        <v>76</v>
      </c>
      <c r="B9" s="90">
        <v>0.025648148148148146</v>
      </c>
      <c r="F9" s="90">
        <f ca="1">NOW()</f>
        <v>39992.78981875</v>
      </c>
    </row>
    <row r="10" spans="1:6" ht="12.75">
      <c r="A10" s="92" t="s">
        <v>73</v>
      </c>
      <c r="B10" s="90">
        <v>0.025648148148148146</v>
      </c>
      <c r="F10" s="90">
        <f ca="1">NOW()</f>
        <v>39992.78981875</v>
      </c>
    </row>
    <row r="11" spans="1:6" ht="12.75">
      <c r="A11" s="92" t="s">
        <v>72</v>
      </c>
      <c r="B11" s="90">
        <v>0.02837962962962963</v>
      </c>
      <c r="F11" s="90"/>
    </row>
    <row r="12" ht="12.75">
      <c r="F12" s="90"/>
    </row>
    <row r="13" ht="12.75">
      <c r="F13" s="124"/>
    </row>
    <row r="14" ht="12.75">
      <c r="F14" s="90"/>
    </row>
    <row r="15" ht="12.75">
      <c r="F15" s="90"/>
    </row>
    <row r="16" ht="12.75">
      <c r="F16" s="90"/>
    </row>
    <row r="17" ht="12.75">
      <c r="F17" s="90"/>
    </row>
    <row r="18" ht="12.75">
      <c r="F18" s="90"/>
    </row>
    <row r="19" ht="12.75">
      <c r="F19" s="90"/>
    </row>
    <row r="20" ht="12.75">
      <c r="F20" s="90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4" sqref="A14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3.375" style="0" customWidth="1"/>
    <col min="4" max="4" width="9.375" style="0" customWidth="1"/>
    <col min="5" max="5" width="22.625" style="0" customWidth="1"/>
    <col min="6" max="6" width="12.875" style="0" customWidth="1"/>
  </cols>
  <sheetData>
    <row r="1" spans="1:8" ht="13.5" thickBot="1">
      <c r="A1" s="1" t="s">
        <v>225</v>
      </c>
      <c r="B1" s="11"/>
      <c r="C1" s="2"/>
      <c r="D1" s="2"/>
      <c r="E1" s="2"/>
      <c r="F1" s="3"/>
      <c r="G1" s="14"/>
      <c r="H1" s="14"/>
    </row>
    <row r="2" spans="1:8" ht="13.5" thickBot="1">
      <c r="A2" s="65" t="s">
        <v>58</v>
      </c>
      <c r="B2" s="66" t="s">
        <v>1</v>
      </c>
      <c r="C2" s="67" t="s">
        <v>2</v>
      </c>
      <c r="D2" s="68" t="s">
        <v>3</v>
      </c>
      <c r="E2" s="69" t="s">
        <v>4</v>
      </c>
      <c r="F2" s="70" t="s">
        <v>5</v>
      </c>
      <c r="G2" s="14"/>
      <c r="H2" s="14"/>
    </row>
    <row r="3" spans="1:8" ht="13.5" thickTop="1">
      <c r="A3" s="63" t="s">
        <v>12</v>
      </c>
      <c r="B3" s="64">
        <v>42</v>
      </c>
      <c r="C3" s="36" t="s">
        <v>123</v>
      </c>
      <c r="D3" s="35">
        <v>1982</v>
      </c>
      <c r="E3" s="62"/>
      <c r="F3" s="75" t="s">
        <v>209</v>
      </c>
      <c r="G3" s="14"/>
      <c r="H3" s="14"/>
    </row>
    <row r="4" spans="1:8" ht="12.75">
      <c r="A4" s="6" t="s">
        <v>13</v>
      </c>
      <c r="B4" s="22">
        <v>44</v>
      </c>
      <c r="C4" s="23" t="s">
        <v>206</v>
      </c>
      <c r="D4" s="24">
        <v>1961</v>
      </c>
      <c r="E4" s="61" t="s">
        <v>207</v>
      </c>
      <c r="F4" s="76" t="s">
        <v>210</v>
      </c>
      <c r="G4" s="14"/>
      <c r="H4" s="14"/>
    </row>
    <row r="5" spans="1:8" ht="13.5" thickBot="1">
      <c r="A5" s="7" t="s">
        <v>14</v>
      </c>
      <c r="B5" s="27">
        <v>43</v>
      </c>
      <c r="C5" s="28" t="s">
        <v>208</v>
      </c>
      <c r="D5" s="29">
        <v>1976</v>
      </c>
      <c r="E5" s="149"/>
      <c r="F5" s="79" t="s">
        <v>211</v>
      </c>
      <c r="G5" s="14"/>
      <c r="H5" s="14"/>
    </row>
    <row r="6" spans="1:6" s="14" customFormat="1" ht="13.5" thickBot="1">
      <c r="A6" s="144"/>
      <c r="B6" s="145"/>
      <c r="C6" s="146"/>
      <c r="D6" s="147"/>
      <c r="E6" s="146"/>
      <c r="F6" s="148"/>
    </row>
    <row r="7" spans="1:8" ht="13.5" thickBot="1">
      <c r="A7" s="1" t="s">
        <v>224</v>
      </c>
      <c r="B7" s="11"/>
      <c r="C7" s="2"/>
      <c r="D7" s="2"/>
      <c r="E7" s="2"/>
      <c r="F7" s="3"/>
      <c r="G7" s="14"/>
      <c r="H7" s="14"/>
    </row>
    <row r="8" spans="1:8" ht="12.75">
      <c r="A8" s="6" t="s">
        <v>12</v>
      </c>
      <c r="B8" s="26">
        <v>393</v>
      </c>
      <c r="C8" s="34" t="s">
        <v>134</v>
      </c>
      <c r="D8" s="35">
        <v>1999</v>
      </c>
      <c r="E8" s="62" t="s">
        <v>223</v>
      </c>
      <c r="F8" s="77" t="s">
        <v>219</v>
      </c>
      <c r="G8" s="14"/>
      <c r="H8" s="14"/>
    </row>
    <row r="9" spans="1:8" ht="12.75">
      <c r="A9" s="6" t="s">
        <v>13</v>
      </c>
      <c r="B9" s="150">
        <v>268</v>
      </c>
      <c r="C9" s="151" t="s">
        <v>216</v>
      </c>
      <c r="D9" s="152">
        <v>1965</v>
      </c>
      <c r="E9" s="153" t="s">
        <v>155</v>
      </c>
      <c r="F9" s="154" t="s">
        <v>222</v>
      </c>
      <c r="G9" s="14"/>
      <c r="H9" s="14"/>
    </row>
    <row r="10" spans="1:8" ht="12.75">
      <c r="A10" s="6" t="s">
        <v>14</v>
      </c>
      <c r="B10" s="150">
        <v>1</v>
      </c>
      <c r="C10" s="151" t="s">
        <v>215</v>
      </c>
      <c r="D10" s="152">
        <v>1962</v>
      </c>
      <c r="E10" s="153" t="s">
        <v>120</v>
      </c>
      <c r="F10" s="154" t="s">
        <v>221</v>
      </c>
      <c r="G10" s="14"/>
      <c r="H10" s="14"/>
    </row>
    <row r="11" spans="1:8" ht="12.75">
      <c r="A11" s="6" t="s">
        <v>87</v>
      </c>
      <c r="B11" s="150">
        <v>54</v>
      </c>
      <c r="C11" s="151" t="s">
        <v>214</v>
      </c>
      <c r="D11" s="152">
        <v>1984</v>
      </c>
      <c r="E11" s="153"/>
      <c r="F11" s="154" t="s">
        <v>220</v>
      </c>
      <c r="G11" s="14"/>
      <c r="H11" s="14"/>
    </row>
    <row r="12" spans="1:8" ht="12.75">
      <c r="A12" s="6" t="s">
        <v>88</v>
      </c>
      <c r="B12" s="150">
        <v>382</v>
      </c>
      <c r="C12" s="151" t="s">
        <v>213</v>
      </c>
      <c r="D12" s="152">
        <v>1993</v>
      </c>
      <c r="E12" s="153"/>
      <c r="F12" s="154" t="s">
        <v>218</v>
      </c>
      <c r="G12" s="14"/>
      <c r="H12" s="14"/>
    </row>
    <row r="13" spans="1:8" ht="13.5" thickBot="1">
      <c r="A13" s="7" t="s">
        <v>89</v>
      </c>
      <c r="B13" s="155">
        <v>384</v>
      </c>
      <c r="C13" s="156" t="s">
        <v>212</v>
      </c>
      <c r="D13" s="157">
        <v>1994</v>
      </c>
      <c r="E13" s="158"/>
      <c r="F13" s="159" t="s">
        <v>217</v>
      </c>
      <c r="G13" s="14"/>
      <c r="H13" s="14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I31" sqref="I31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3.375" style="0" customWidth="1"/>
    <col min="4" max="4" width="9.375" style="0" customWidth="1"/>
    <col min="5" max="5" width="22.625" style="0" customWidth="1"/>
    <col min="6" max="6" width="12.875" style="0" customWidth="1"/>
  </cols>
  <sheetData>
    <row r="1" spans="1:8" ht="13.5" thickBot="1">
      <c r="A1" s="71" t="s">
        <v>226</v>
      </c>
      <c r="B1" s="72"/>
      <c r="C1" s="73"/>
      <c r="D1" s="73"/>
      <c r="E1" s="73"/>
      <c r="F1" s="74"/>
      <c r="G1" s="14"/>
      <c r="H1" s="14"/>
    </row>
    <row r="2" spans="1:8" ht="13.5" thickBot="1">
      <c r="A2" s="65" t="s">
        <v>58</v>
      </c>
      <c r="B2" s="66" t="s">
        <v>1</v>
      </c>
      <c r="C2" s="67" t="s">
        <v>2</v>
      </c>
      <c r="D2" s="68" t="s">
        <v>3</v>
      </c>
      <c r="E2" s="69" t="s">
        <v>4</v>
      </c>
      <c r="F2" s="70" t="s">
        <v>5</v>
      </c>
      <c r="G2" s="14"/>
      <c r="H2" s="14"/>
    </row>
    <row r="3" spans="1:8" ht="13.5" thickTop="1">
      <c r="A3" s="63" t="s">
        <v>12</v>
      </c>
      <c r="B3" s="64">
        <v>154</v>
      </c>
      <c r="C3" s="36" t="s">
        <v>233</v>
      </c>
      <c r="D3" s="35">
        <v>1997</v>
      </c>
      <c r="E3" s="62"/>
      <c r="F3" s="75" t="s">
        <v>230</v>
      </c>
      <c r="G3" s="14"/>
      <c r="H3" s="14"/>
    </row>
    <row r="4" spans="1:8" ht="12.75">
      <c r="A4" s="169" t="s">
        <v>13</v>
      </c>
      <c r="B4" s="160">
        <v>3</v>
      </c>
      <c r="C4" s="161" t="s">
        <v>228</v>
      </c>
      <c r="D4" s="152">
        <v>1997</v>
      </c>
      <c r="E4" s="153"/>
      <c r="F4" s="162" t="s">
        <v>229</v>
      </c>
      <c r="G4" s="14"/>
      <c r="H4" s="14"/>
    </row>
    <row r="5" spans="1:8" ht="12.75">
      <c r="A5" s="6" t="s">
        <v>14</v>
      </c>
      <c r="B5" s="22">
        <v>10</v>
      </c>
      <c r="C5" s="23" t="s">
        <v>235</v>
      </c>
      <c r="D5" s="24">
        <v>1998</v>
      </c>
      <c r="E5" s="61" t="s">
        <v>173</v>
      </c>
      <c r="F5" s="76" t="s">
        <v>232</v>
      </c>
      <c r="G5" s="14"/>
      <c r="H5" s="14"/>
    </row>
    <row r="6" spans="1:8" ht="13.5" thickBot="1">
      <c r="A6" s="7" t="s">
        <v>87</v>
      </c>
      <c r="B6" s="27">
        <v>399</v>
      </c>
      <c r="C6" s="28" t="s">
        <v>234</v>
      </c>
      <c r="D6" s="29">
        <v>1998</v>
      </c>
      <c r="E6" s="149"/>
      <c r="F6" s="79" t="s">
        <v>231</v>
      </c>
      <c r="G6" s="14"/>
      <c r="H6" s="14"/>
    </row>
    <row r="7" spans="1:6" s="14" customFormat="1" ht="13.5" thickBot="1">
      <c r="A7" s="144"/>
      <c r="B7" s="145"/>
      <c r="C7" s="146"/>
      <c r="D7" s="147"/>
      <c r="E7" s="146"/>
      <c r="F7" s="148"/>
    </row>
    <row r="8" spans="1:8" ht="13.5" thickBot="1">
      <c r="A8" s="1" t="s">
        <v>227</v>
      </c>
      <c r="B8" s="11"/>
      <c r="C8" s="2"/>
      <c r="D8" s="2"/>
      <c r="E8" s="2"/>
      <c r="F8" s="3"/>
      <c r="G8" s="14"/>
      <c r="H8" s="14"/>
    </row>
    <row r="9" spans="1:8" ht="12.75">
      <c r="A9" s="163" t="s">
        <v>12</v>
      </c>
      <c r="B9" s="164">
        <v>398</v>
      </c>
      <c r="C9" s="165" t="s">
        <v>238</v>
      </c>
      <c r="D9" s="166">
        <v>1996</v>
      </c>
      <c r="E9" s="167" t="s">
        <v>120</v>
      </c>
      <c r="F9" s="168" t="s">
        <v>242</v>
      </c>
      <c r="G9" s="14"/>
      <c r="H9" s="14"/>
    </row>
    <row r="10" spans="1:8" ht="12.75">
      <c r="A10" s="6" t="s">
        <v>13</v>
      </c>
      <c r="B10" s="150">
        <v>16</v>
      </c>
      <c r="C10" s="151" t="s">
        <v>237</v>
      </c>
      <c r="D10" s="152">
        <v>1997</v>
      </c>
      <c r="E10" s="153"/>
      <c r="F10" s="154" t="s">
        <v>240</v>
      </c>
      <c r="G10" s="14"/>
      <c r="H10" s="14"/>
    </row>
    <row r="11" spans="1:8" ht="12.75">
      <c r="A11" s="6" t="s">
        <v>14</v>
      </c>
      <c r="B11" s="150">
        <v>393</v>
      </c>
      <c r="C11" s="151" t="s">
        <v>134</v>
      </c>
      <c r="D11" s="152">
        <v>1997</v>
      </c>
      <c r="E11" s="153"/>
      <c r="F11" s="154" t="s">
        <v>241</v>
      </c>
      <c r="G11" s="14"/>
      <c r="H11" s="14"/>
    </row>
    <row r="12" spans="1:8" ht="13.5" thickBot="1">
      <c r="A12" s="7" t="s">
        <v>87</v>
      </c>
      <c r="B12" s="155">
        <v>120</v>
      </c>
      <c r="C12" s="156" t="s">
        <v>236</v>
      </c>
      <c r="D12" s="157">
        <v>1997</v>
      </c>
      <c r="E12" s="158"/>
      <c r="F12" s="159" t="s">
        <v>239</v>
      </c>
      <c r="G12" s="14"/>
      <c r="H12" s="14"/>
    </row>
    <row r="13" ht="13.5" thickBot="1"/>
    <row r="14" spans="1:6" ht="13.5" thickBot="1">
      <c r="A14" s="71" t="s">
        <v>193</v>
      </c>
      <c r="B14" s="72"/>
      <c r="C14" s="73"/>
      <c r="D14" s="73"/>
      <c r="E14" s="73"/>
      <c r="F14" s="74" t="s">
        <v>258</v>
      </c>
    </row>
    <row r="15" spans="1:6" ht="13.5" thickBot="1">
      <c r="A15" s="4" t="s">
        <v>58</v>
      </c>
      <c r="B15" s="15" t="s">
        <v>1</v>
      </c>
      <c r="C15" s="16" t="s">
        <v>2</v>
      </c>
      <c r="D15" s="17" t="s">
        <v>3</v>
      </c>
      <c r="E15" s="17" t="s">
        <v>4</v>
      </c>
      <c r="F15" s="18" t="s">
        <v>5</v>
      </c>
    </row>
    <row r="16" spans="1:6" ht="12.75">
      <c r="A16" s="5" t="s">
        <v>12</v>
      </c>
      <c r="B16" s="19">
        <v>10</v>
      </c>
      <c r="C16" s="20" t="s">
        <v>235</v>
      </c>
      <c r="D16" s="21">
        <v>1998</v>
      </c>
      <c r="E16" s="20" t="s">
        <v>173</v>
      </c>
      <c r="F16" s="78" t="s">
        <v>243</v>
      </c>
    </row>
    <row r="17" spans="1:6" ht="12.75">
      <c r="A17" s="6" t="s">
        <v>13</v>
      </c>
      <c r="B17" s="22">
        <v>34</v>
      </c>
      <c r="C17" s="23" t="s">
        <v>234</v>
      </c>
      <c r="D17" s="24">
        <v>1998</v>
      </c>
      <c r="E17" s="25"/>
      <c r="F17" s="76" t="s">
        <v>265</v>
      </c>
    </row>
    <row r="18" spans="1:6" ht="12.75">
      <c r="A18" s="6" t="s">
        <v>14</v>
      </c>
      <c r="B18" s="22">
        <v>397</v>
      </c>
      <c r="C18" s="23" t="s">
        <v>244</v>
      </c>
      <c r="D18" s="24">
        <v>1999</v>
      </c>
      <c r="E18" s="25"/>
      <c r="F18" s="76" t="s">
        <v>245</v>
      </c>
    </row>
    <row r="19" spans="1:6" ht="12.75">
      <c r="A19" s="6">
        <v>4</v>
      </c>
      <c r="B19" s="22">
        <v>27</v>
      </c>
      <c r="C19" s="23" t="s">
        <v>246</v>
      </c>
      <c r="D19" s="24">
        <v>1999</v>
      </c>
      <c r="E19" s="25"/>
      <c r="F19" s="76" t="s">
        <v>247</v>
      </c>
    </row>
    <row r="20" spans="1:6" ht="12.75">
      <c r="A20" s="6">
        <v>5</v>
      </c>
      <c r="B20" s="22">
        <v>386</v>
      </c>
      <c r="C20" s="23" t="s">
        <v>248</v>
      </c>
      <c r="D20" s="24">
        <v>2000</v>
      </c>
      <c r="E20" s="25"/>
      <c r="F20" s="76" t="s">
        <v>249</v>
      </c>
    </row>
    <row r="21" spans="1:6" ht="12.75">
      <c r="A21" s="6">
        <v>6</v>
      </c>
      <c r="B21" s="22">
        <v>151</v>
      </c>
      <c r="C21" s="23" t="s">
        <v>250</v>
      </c>
      <c r="D21" s="24">
        <v>2000</v>
      </c>
      <c r="E21" s="25"/>
      <c r="F21" s="76" t="s">
        <v>251</v>
      </c>
    </row>
    <row r="22" spans="1:6" ht="12.75">
      <c r="A22" s="6" t="s">
        <v>15</v>
      </c>
      <c r="B22" s="22">
        <v>15</v>
      </c>
      <c r="C22" s="23" t="s">
        <v>252</v>
      </c>
      <c r="D22" s="24">
        <v>2000</v>
      </c>
      <c r="E22" s="25"/>
      <c r="F22" s="76" t="s">
        <v>253</v>
      </c>
    </row>
    <row r="23" spans="1:6" ht="12.75">
      <c r="A23" s="6" t="s">
        <v>16</v>
      </c>
      <c r="B23" s="22">
        <v>390</v>
      </c>
      <c r="C23" s="23" t="s">
        <v>254</v>
      </c>
      <c r="D23" s="24">
        <v>1998</v>
      </c>
      <c r="E23" s="25"/>
      <c r="F23" s="76" t="s">
        <v>257</v>
      </c>
    </row>
    <row r="24" spans="1:6" ht="12.75">
      <c r="A24" s="6" t="s">
        <v>17</v>
      </c>
      <c r="B24" s="22">
        <v>389</v>
      </c>
      <c r="C24" s="23" t="s">
        <v>256</v>
      </c>
      <c r="D24" s="24">
        <v>1998</v>
      </c>
      <c r="E24" s="25"/>
      <c r="F24" s="76" t="s">
        <v>255</v>
      </c>
    </row>
    <row r="25" spans="1:6" ht="12.75">
      <c r="A25" s="6" t="s">
        <v>18</v>
      </c>
      <c r="B25" s="22">
        <v>11</v>
      </c>
      <c r="C25" s="23" t="s">
        <v>259</v>
      </c>
      <c r="D25" s="24">
        <v>2000</v>
      </c>
      <c r="E25" s="25"/>
      <c r="F25" s="76" t="s">
        <v>260</v>
      </c>
    </row>
    <row r="26" spans="1:6" ht="12.75">
      <c r="A26" s="6" t="s">
        <v>19</v>
      </c>
      <c r="B26" s="22">
        <v>385</v>
      </c>
      <c r="C26" s="23" t="s">
        <v>261</v>
      </c>
      <c r="D26" s="24">
        <v>1998</v>
      </c>
      <c r="E26" s="25"/>
      <c r="F26" s="76" t="s">
        <v>262</v>
      </c>
    </row>
    <row r="27" spans="1:6" ht="12.75">
      <c r="A27" s="6" t="s">
        <v>20</v>
      </c>
      <c r="B27" s="22">
        <v>64</v>
      </c>
      <c r="C27" s="23" t="s">
        <v>263</v>
      </c>
      <c r="D27" s="24">
        <v>1999</v>
      </c>
      <c r="E27" s="25"/>
      <c r="F27" s="76" t="s">
        <v>264</v>
      </c>
    </row>
    <row r="28" ht="13.5" thickBot="1"/>
    <row r="29" spans="1:6" ht="13.5" thickBot="1">
      <c r="A29" s="1" t="s">
        <v>186</v>
      </c>
      <c r="B29" s="11"/>
      <c r="C29" s="2"/>
      <c r="D29" s="2"/>
      <c r="E29" s="2"/>
      <c r="F29" s="3" t="s">
        <v>258</v>
      </c>
    </row>
    <row r="30" spans="1:6" ht="13.5" thickBot="1">
      <c r="A30" s="4" t="s">
        <v>58</v>
      </c>
      <c r="B30" s="15" t="s">
        <v>1</v>
      </c>
      <c r="C30" s="16" t="s">
        <v>2</v>
      </c>
      <c r="D30" s="17" t="s">
        <v>3</v>
      </c>
      <c r="E30" s="17" t="s">
        <v>4</v>
      </c>
      <c r="F30" s="18" t="s">
        <v>5</v>
      </c>
    </row>
    <row r="31" spans="1:6" ht="12.75">
      <c r="A31" s="5" t="s">
        <v>12</v>
      </c>
      <c r="B31" s="19">
        <v>107</v>
      </c>
      <c r="C31" s="20" t="s">
        <v>187</v>
      </c>
      <c r="D31" s="21">
        <v>1999</v>
      </c>
      <c r="E31" s="20"/>
      <c r="F31" s="78" t="s">
        <v>190</v>
      </c>
    </row>
    <row r="32" spans="1:6" ht="12.75">
      <c r="A32" s="6" t="s">
        <v>13</v>
      </c>
      <c r="B32" s="22">
        <v>391</v>
      </c>
      <c r="C32" s="23" t="s">
        <v>188</v>
      </c>
      <c r="D32" s="24">
        <v>1998</v>
      </c>
      <c r="E32" s="25"/>
      <c r="F32" s="76" t="s">
        <v>191</v>
      </c>
    </row>
    <row r="33" spans="1:6" ht="13.5" thickBot="1">
      <c r="A33" s="7" t="s">
        <v>14</v>
      </c>
      <c r="B33" s="27">
        <v>395</v>
      </c>
      <c r="C33" s="28" t="s">
        <v>189</v>
      </c>
      <c r="D33" s="29">
        <v>2000</v>
      </c>
      <c r="E33" s="30"/>
      <c r="F33" s="79" t="s">
        <v>192</v>
      </c>
    </row>
    <row r="34" ht="13.5" thickBot="1"/>
    <row r="35" spans="1:6" ht="13.5" thickBot="1">
      <c r="A35" s="71" t="s">
        <v>135</v>
      </c>
      <c r="B35" s="72"/>
      <c r="C35" s="73"/>
      <c r="D35" s="73"/>
      <c r="E35" s="73"/>
      <c r="F35" s="74"/>
    </row>
    <row r="36" spans="1:6" ht="13.5" thickBot="1">
      <c r="A36" s="4" t="s">
        <v>58</v>
      </c>
      <c r="B36" s="15" t="s">
        <v>1</v>
      </c>
      <c r="C36" s="16" t="s">
        <v>2</v>
      </c>
      <c r="D36" s="17" t="s">
        <v>3</v>
      </c>
      <c r="E36" s="17" t="s">
        <v>4</v>
      </c>
      <c r="F36" s="18" t="s">
        <v>5</v>
      </c>
    </row>
    <row r="37" spans="1:6" ht="12.75">
      <c r="A37" s="5" t="s">
        <v>12</v>
      </c>
      <c r="B37" s="19">
        <v>29</v>
      </c>
      <c r="C37" s="20" t="s">
        <v>136</v>
      </c>
      <c r="D37" s="21">
        <v>2003</v>
      </c>
      <c r="E37" s="20"/>
      <c r="F37" s="78" t="s">
        <v>137</v>
      </c>
    </row>
    <row r="38" spans="1:6" ht="13.5" thickBot="1">
      <c r="A38" s="7" t="s">
        <v>13</v>
      </c>
      <c r="B38" s="27">
        <v>40</v>
      </c>
      <c r="C38" s="28" t="s">
        <v>139</v>
      </c>
      <c r="D38" s="29">
        <v>2002</v>
      </c>
      <c r="E38" s="30"/>
      <c r="F38" s="79" t="s">
        <v>138</v>
      </c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Petr Lhota</cp:lastModifiedBy>
  <cp:lastPrinted>2009-04-16T20:08:28Z</cp:lastPrinted>
  <dcterms:created xsi:type="dcterms:W3CDTF">2002-01-09T15:23:13Z</dcterms:created>
  <dcterms:modified xsi:type="dcterms:W3CDTF">2009-06-28T16:57:23Z</dcterms:modified>
  <cp:category/>
  <cp:version/>
  <cp:contentType/>
  <cp:contentStatus/>
</cp:coreProperties>
</file>