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555" yWindow="65521" windowWidth="9600" windowHeight="10065" activeTab="0"/>
  </bookViews>
  <sheets>
    <sheet name="Obsah" sheetId="1" r:id="rId1"/>
    <sheet name="Ml. I." sheetId="2" r:id="rId2"/>
    <sheet name="Ml. II." sheetId="3" r:id="rId3"/>
    <sheet name="Př. Z" sheetId="4" r:id="rId4"/>
    <sheet name="Př. M" sheetId="5" r:id="rId5"/>
    <sheet name="Mini Z" sheetId="6" r:id="rId6"/>
    <sheet name="Mini M" sheetId="7" r:id="rId7"/>
    <sheet name="Nej.Z" sheetId="8" r:id="rId8"/>
    <sheet name="Nej.M" sheetId="9" r:id="rId9"/>
    <sheet name="Ml.Z" sheetId="10" r:id="rId10"/>
    <sheet name="Ml.M" sheetId="11" r:id="rId11"/>
    <sheet name="St.Z" sheetId="12" r:id="rId12"/>
    <sheet name="St.M" sheetId="13" r:id="rId13"/>
    <sheet name="Dor.Z" sheetId="14" r:id="rId14"/>
    <sheet name="Dor.M" sheetId="15" r:id="rId15"/>
    <sheet name="Z" sheetId="16" r:id="rId16"/>
    <sheet name="M" sheetId="17" r:id="rId17"/>
    <sheet name="V40" sheetId="18" r:id="rId18"/>
    <sheet name="V50" sheetId="19" r:id="rId19"/>
    <sheet name="V60" sheetId="20" r:id="rId20"/>
    <sheet name="V70" sheetId="21" r:id="rId21"/>
    <sheet name="Hl.z." sheetId="22" r:id="rId22"/>
  </sheets>
  <definedNames>
    <definedName name="Dialog">#REF!</definedName>
    <definedName name="Oddil">#REF!</definedName>
  </definedNames>
  <calcPr fullCalcOnLoad="1"/>
</workbook>
</file>

<file path=xl/sharedStrings.xml><?xml version="1.0" encoding="utf-8"?>
<sst xmlns="http://schemas.openxmlformats.org/spreadsheetml/2006/main" count="1306" uniqueCount="460">
  <si>
    <t xml:space="preserve">      Staropacký kros</t>
  </si>
  <si>
    <t>mlíčňáci I.</t>
  </si>
  <si>
    <t>a mladší</t>
  </si>
  <si>
    <t>…………..</t>
  </si>
  <si>
    <t>40 m</t>
  </si>
  <si>
    <t>mlíčňáci II.</t>
  </si>
  <si>
    <t>-</t>
  </si>
  <si>
    <t>60 m</t>
  </si>
  <si>
    <t>předškolní dívky</t>
  </si>
  <si>
    <t>150 m</t>
  </si>
  <si>
    <t>předškolní chlapci</t>
  </si>
  <si>
    <t>mini žákyně</t>
  </si>
  <si>
    <t>300 m</t>
  </si>
  <si>
    <t>mini žáci</t>
  </si>
  <si>
    <t>nejmladší žákyně</t>
  </si>
  <si>
    <t>600 m</t>
  </si>
  <si>
    <t>nejmladší žáci</t>
  </si>
  <si>
    <t>mladší žákyně</t>
  </si>
  <si>
    <t>1000 m</t>
  </si>
  <si>
    <t>mladší žáci</t>
  </si>
  <si>
    <t>starší žákyně</t>
  </si>
  <si>
    <t>starší žáci</t>
  </si>
  <si>
    <t>1500 m</t>
  </si>
  <si>
    <t>dorostenky</t>
  </si>
  <si>
    <t>dorostenci</t>
  </si>
  <si>
    <t>4400 m</t>
  </si>
  <si>
    <t>ženy</t>
  </si>
  <si>
    <t>a starší</t>
  </si>
  <si>
    <t>2000 m</t>
  </si>
  <si>
    <t>muži</t>
  </si>
  <si>
    <t>veterání 40</t>
  </si>
  <si>
    <t>veterání 50</t>
  </si>
  <si>
    <t>veterání 60</t>
  </si>
  <si>
    <t>veterání 70</t>
  </si>
  <si>
    <t>Hlavní závod</t>
  </si>
  <si>
    <t>Kategorie:</t>
  </si>
  <si>
    <t>Délka trati:</t>
  </si>
  <si>
    <t>Startovní číslo</t>
  </si>
  <si>
    <t>Příjmení</t>
  </si>
  <si>
    <t>Jméno</t>
  </si>
  <si>
    <t>Nar.</t>
  </si>
  <si>
    <t>Oddíl</t>
  </si>
  <si>
    <t>Čas</t>
  </si>
  <si>
    <t>Umístění</t>
  </si>
  <si>
    <t>Jenčková</t>
  </si>
  <si>
    <t>Nikolka</t>
  </si>
  <si>
    <t>Jičín</t>
  </si>
  <si>
    <t>Erbsová</t>
  </si>
  <si>
    <t>Sofie</t>
  </si>
  <si>
    <t>SK děti severu</t>
  </si>
  <si>
    <t>Zmatlík</t>
  </si>
  <si>
    <t>David</t>
  </si>
  <si>
    <t>Stará Paka</t>
  </si>
  <si>
    <t>Hlubůček</t>
  </si>
  <si>
    <t>Daniel</t>
  </si>
  <si>
    <t>Kesslerová</t>
  </si>
  <si>
    <t>Ema</t>
  </si>
  <si>
    <t>BŠ MŠ Praha</t>
  </si>
  <si>
    <t>Voborníková</t>
  </si>
  <si>
    <t>Zuzana</t>
  </si>
  <si>
    <t>Tiskárna Voborník</t>
  </si>
  <si>
    <t>Zmeková</t>
  </si>
  <si>
    <t>Karolína</t>
  </si>
  <si>
    <t>LO Stará Paka</t>
  </si>
  <si>
    <t>Jírová</t>
  </si>
  <si>
    <t>Jana</t>
  </si>
  <si>
    <t>Nová Paka</t>
  </si>
  <si>
    <t>Machová</t>
  </si>
  <si>
    <t>Nicol</t>
  </si>
  <si>
    <t>Kubů</t>
  </si>
  <si>
    <t>Žofie</t>
  </si>
  <si>
    <t>Kulík</t>
  </si>
  <si>
    <t>Ondřej</t>
  </si>
  <si>
    <t>Pospíšil</t>
  </si>
  <si>
    <t>Antonín</t>
  </si>
  <si>
    <t>Tůma</t>
  </si>
  <si>
    <t>Denis</t>
  </si>
  <si>
    <t>Vitáková</t>
  </si>
  <si>
    <t>Anička</t>
  </si>
  <si>
    <t>Údrnice</t>
  </si>
  <si>
    <t>Nosek</t>
  </si>
  <si>
    <t>František</t>
  </si>
  <si>
    <t>Staňkov</t>
  </si>
  <si>
    <t>Tabulková</t>
  </si>
  <si>
    <t>Bára</t>
  </si>
  <si>
    <t>Zvánovice</t>
  </si>
  <si>
    <t>Holubec</t>
  </si>
  <si>
    <t>Václav</t>
  </si>
  <si>
    <t>HSK Benecko</t>
  </si>
  <si>
    <t>Jindříšková</t>
  </si>
  <si>
    <t>Blanka</t>
  </si>
  <si>
    <t>Schelle</t>
  </si>
  <si>
    <t>Natálie</t>
  </si>
  <si>
    <t>Jilemnice</t>
  </si>
  <si>
    <t>Suchardová</t>
  </si>
  <si>
    <t>Ella</t>
  </si>
  <si>
    <t>Dytrychová</t>
  </si>
  <si>
    <t>Erika</t>
  </si>
  <si>
    <t>MŠ Stará Paka</t>
  </si>
  <si>
    <t>Vejvoda</t>
  </si>
  <si>
    <t>Michal</t>
  </si>
  <si>
    <t>Salabová</t>
  </si>
  <si>
    <t>Pavlína</t>
  </si>
  <si>
    <t>Herber</t>
  </si>
  <si>
    <t>Jan</t>
  </si>
  <si>
    <t>Háková</t>
  </si>
  <si>
    <t>Barbora</t>
  </si>
  <si>
    <t>Sokol Studenec</t>
  </si>
  <si>
    <t>Tauchman</t>
  </si>
  <si>
    <t>Tomáš</t>
  </si>
  <si>
    <t>Šmoula klub</t>
  </si>
  <si>
    <t>Štampochová</t>
  </si>
  <si>
    <t>Laura</t>
  </si>
  <si>
    <t>Sucharda</t>
  </si>
  <si>
    <t>Matouš</t>
  </si>
  <si>
    <t>Klub Sucharda</t>
  </si>
  <si>
    <t>Jirásko</t>
  </si>
  <si>
    <t>Dominik</t>
  </si>
  <si>
    <t>MŠ Nová Paka</t>
  </si>
  <si>
    <t>Munzar</t>
  </si>
  <si>
    <t>Železnice</t>
  </si>
  <si>
    <t>Hradecký</t>
  </si>
  <si>
    <t>Lukáš</t>
  </si>
  <si>
    <t>Melichar</t>
  </si>
  <si>
    <t>Nový Bydžov</t>
  </si>
  <si>
    <t>Machek</t>
  </si>
  <si>
    <t>Jakub</t>
  </si>
  <si>
    <t>Hrudka</t>
  </si>
  <si>
    <t>Martin</t>
  </si>
  <si>
    <t>Krejčí</t>
  </si>
  <si>
    <t>Vašík</t>
  </si>
  <si>
    <t>Roškopov</t>
  </si>
  <si>
    <t>Žlabová</t>
  </si>
  <si>
    <t>Andrea</t>
  </si>
  <si>
    <t>Tůmová</t>
  </si>
  <si>
    <t>Emily</t>
  </si>
  <si>
    <t>Holmanová</t>
  </si>
  <si>
    <t>Anna</t>
  </si>
  <si>
    <t>2008</t>
  </si>
  <si>
    <t>Munzarová</t>
  </si>
  <si>
    <t>Nela</t>
  </si>
  <si>
    <t>Zálabská</t>
  </si>
  <si>
    <t>Rozálie</t>
  </si>
  <si>
    <t>2007</t>
  </si>
  <si>
    <t>Spartak Vrchlabí</t>
  </si>
  <si>
    <t>Losíková</t>
  </si>
  <si>
    <t>Lada</t>
  </si>
  <si>
    <t>Mülerová</t>
  </si>
  <si>
    <t>Mariana</t>
  </si>
  <si>
    <t>Atl. Odd. Sokol Nová Paka</t>
  </si>
  <si>
    <t>Vrabcová</t>
  </si>
  <si>
    <t>Sokolovna</t>
  </si>
  <si>
    <t>Hosková</t>
  </si>
  <si>
    <t>Marcela</t>
  </si>
  <si>
    <t>Sokol Úbislavice</t>
  </si>
  <si>
    <t>Ryšavá</t>
  </si>
  <si>
    <t>Karolínka</t>
  </si>
  <si>
    <t>Choutková</t>
  </si>
  <si>
    <t>Naďa</t>
  </si>
  <si>
    <t>Binterová</t>
  </si>
  <si>
    <t>Vendula</t>
  </si>
  <si>
    <t>Loko Trutnov</t>
  </si>
  <si>
    <t>Mašková</t>
  </si>
  <si>
    <t>Kristína</t>
  </si>
  <si>
    <t>Praha</t>
  </si>
  <si>
    <t>Fofová</t>
  </si>
  <si>
    <t>Lucie</t>
  </si>
  <si>
    <t>Hradecká</t>
  </si>
  <si>
    <t>Adéla</t>
  </si>
  <si>
    <t>Viková</t>
  </si>
  <si>
    <t>Sokol Nová Paka</t>
  </si>
  <si>
    <t>Václavíková</t>
  </si>
  <si>
    <t>Leontýna</t>
  </si>
  <si>
    <t>Diazyflores</t>
  </si>
  <si>
    <t>Matyas</t>
  </si>
  <si>
    <t>Paulus</t>
  </si>
  <si>
    <t>Fantík</t>
  </si>
  <si>
    <t>Tabulka</t>
  </si>
  <si>
    <t>Štěpán</t>
  </si>
  <si>
    <t>Kříž</t>
  </si>
  <si>
    <t>Doubek</t>
  </si>
  <si>
    <t>Honza</t>
  </si>
  <si>
    <t>Polák</t>
  </si>
  <si>
    <t>Petr</t>
  </si>
  <si>
    <t>Remi Turnov</t>
  </si>
  <si>
    <t>Trejbal</t>
  </si>
  <si>
    <t>Vojta</t>
  </si>
  <si>
    <t>Glos</t>
  </si>
  <si>
    <t>Radovan</t>
  </si>
  <si>
    <t>Matěj</t>
  </si>
  <si>
    <t>Medlík</t>
  </si>
  <si>
    <t>Josef</t>
  </si>
  <si>
    <t>Svatý</t>
  </si>
  <si>
    <t>Kruh</t>
  </si>
  <si>
    <t>Jon</t>
  </si>
  <si>
    <t>Patrik</t>
  </si>
  <si>
    <t>Mader</t>
  </si>
  <si>
    <t>Ski Jilemnice</t>
  </si>
  <si>
    <t>Šimon</t>
  </si>
  <si>
    <t>Roháčová</t>
  </si>
  <si>
    <t>Emma</t>
  </si>
  <si>
    <t>2005</t>
  </si>
  <si>
    <t>Prokešová</t>
  </si>
  <si>
    <t>Kateřina</t>
  </si>
  <si>
    <t>Šulcová</t>
  </si>
  <si>
    <t>Králíková</t>
  </si>
  <si>
    <t>2006</t>
  </si>
  <si>
    <t>SKP Ml. Boleslav</t>
  </si>
  <si>
    <t>Strnadová</t>
  </si>
  <si>
    <t>Eliška</t>
  </si>
  <si>
    <t>ZŠ Chuchelna</t>
  </si>
  <si>
    <t>Gernatová</t>
  </si>
  <si>
    <t>ZŠ Stará Paka</t>
  </si>
  <si>
    <t>Nosková</t>
  </si>
  <si>
    <t>Kalenská</t>
  </si>
  <si>
    <t>Jiřinka</t>
  </si>
  <si>
    <t>Sokol Dolní Kalná</t>
  </si>
  <si>
    <t>Nunzarová</t>
  </si>
  <si>
    <t>Diana</t>
  </si>
  <si>
    <t>Štěpánka</t>
  </si>
  <si>
    <t>Čoričová</t>
  </si>
  <si>
    <t>Patricie</t>
  </si>
  <si>
    <t>ZŠ Nová Paka</t>
  </si>
  <si>
    <t>Poláková</t>
  </si>
  <si>
    <t>Cogan</t>
  </si>
  <si>
    <t>Rudolf Mikuláš</t>
  </si>
  <si>
    <t>Nýdrle</t>
  </si>
  <si>
    <t>Filip</t>
  </si>
  <si>
    <t>Hladík</t>
  </si>
  <si>
    <t>Vojtěch</t>
  </si>
  <si>
    <t>Lískovice</t>
  </si>
  <si>
    <t>Salaba</t>
  </si>
  <si>
    <t>Viták</t>
  </si>
  <si>
    <t>Horáček</t>
  </si>
  <si>
    <t>Jindra</t>
  </si>
  <si>
    <t>Zahradníková</t>
  </si>
  <si>
    <t>Linda</t>
  </si>
  <si>
    <t>2003</t>
  </si>
  <si>
    <t>Studenec</t>
  </si>
  <si>
    <t>Kobrlová</t>
  </si>
  <si>
    <t>Klára</t>
  </si>
  <si>
    <t>Glosová</t>
  </si>
  <si>
    <t>Alena</t>
  </si>
  <si>
    <t>2004</t>
  </si>
  <si>
    <t>Nýdrlová</t>
  </si>
  <si>
    <t>Daniela</t>
  </si>
  <si>
    <t>ZŠ Semily</t>
  </si>
  <si>
    <t>Klůzová</t>
  </si>
  <si>
    <t>Šárka</t>
  </si>
  <si>
    <t>Brožková</t>
  </si>
  <si>
    <t>Denisa</t>
  </si>
  <si>
    <t>Cermanová</t>
  </si>
  <si>
    <t>Matuchová</t>
  </si>
  <si>
    <t>Tereza</t>
  </si>
  <si>
    <t>Medlíková</t>
  </si>
  <si>
    <t>Nguyenová</t>
  </si>
  <si>
    <t>Klub Nguyen</t>
  </si>
  <si>
    <t>Hák</t>
  </si>
  <si>
    <t>Zdeněk</t>
  </si>
  <si>
    <t>Militký</t>
  </si>
  <si>
    <t>Matyáš</t>
  </si>
  <si>
    <t>Vik</t>
  </si>
  <si>
    <t>Binter</t>
  </si>
  <si>
    <t>Hanyk</t>
  </si>
  <si>
    <t>Roman</t>
  </si>
  <si>
    <t>AC Syner Turnov</t>
  </si>
  <si>
    <t>Černohorský</t>
  </si>
  <si>
    <t>KČP Josefův Důl</t>
  </si>
  <si>
    <t>Rajm</t>
  </si>
  <si>
    <t>Tomeš</t>
  </si>
  <si>
    <t>Choutka</t>
  </si>
  <si>
    <t>Belka</t>
  </si>
  <si>
    <t>Pavel</t>
  </si>
  <si>
    <t>Jánská</t>
  </si>
  <si>
    <t>Kristýna</t>
  </si>
  <si>
    <t>2001</t>
  </si>
  <si>
    <t>Jebavá</t>
  </si>
  <si>
    <t>Trejbalová</t>
  </si>
  <si>
    <t>Renata</t>
  </si>
  <si>
    <t>Handschugová</t>
  </si>
  <si>
    <t>Sára</t>
  </si>
  <si>
    <t>2002</t>
  </si>
  <si>
    <t>SK Podlevín</t>
  </si>
  <si>
    <t>Petříková</t>
  </si>
  <si>
    <t>Michaela</t>
  </si>
  <si>
    <t>Kadavá</t>
  </si>
  <si>
    <t>Klazarová</t>
  </si>
  <si>
    <t>Markéta</t>
  </si>
  <si>
    <t>Jonová</t>
  </si>
  <si>
    <t>Pavla</t>
  </si>
  <si>
    <t>Ponikelská</t>
  </si>
  <si>
    <t>Anežka</t>
  </si>
  <si>
    <t>Nikol</t>
  </si>
  <si>
    <t>Mikšík</t>
  </si>
  <si>
    <t>Prokš</t>
  </si>
  <si>
    <t>Adam</t>
  </si>
  <si>
    <t>Klůz</t>
  </si>
  <si>
    <t>Jenda</t>
  </si>
  <si>
    <t>Kučera</t>
  </si>
  <si>
    <t>Michal Jiří</t>
  </si>
  <si>
    <t>KSPV Nová Paka</t>
  </si>
  <si>
    <t>Radim</t>
  </si>
  <si>
    <t>Dolní Kalná</t>
  </si>
  <si>
    <t>Václavík</t>
  </si>
  <si>
    <t>Viktor</t>
  </si>
  <si>
    <t>2000</t>
  </si>
  <si>
    <t>Havlasová</t>
  </si>
  <si>
    <t>1999</t>
  </si>
  <si>
    <t>Mühlová</t>
  </si>
  <si>
    <t>Lánská</t>
  </si>
  <si>
    <t>1998</t>
  </si>
  <si>
    <t>Krsek</t>
  </si>
  <si>
    <t>HC Vrchlabí</t>
  </si>
  <si>
    <t>Marek</t>
  </si>
  <si>
    <t>1996</t>
  </si>
  <si>
    <t>Joukal</t>
  </si>
  <si>
    <t>1997</t>
  </si>
  <si>
    <t>Atletický oddíl Sokol Nová Paka</t>
  </si>
  <si>
    <t>Provazník</t>
  </si>
  <si>
    <t>Krkonoše Vrchlabí</t>
  </si>
  <si>
    <t>Mikešová</t>
  </si>
  <si>
    <t>1993</t>
  </si>
  <si>
    <t>Lenčová</t>
  </si>
  <si>
    <t>1992</t>
  </si>
  <si>
    <t>AC TJ Jičín</t>
  </si>
  <si>
    <t>Rychnovská</t>
  </si>
  <si>
    <t>Dagmar</t>
  </si>
  <si>
    <t>1975</t>
  </si>
  <si>
    <t>Košťálov</t>
  </si>
  <si>
    <t>Paulů</t>
  </si>
  <si>
    <t>1954</t>
  </si>
  <si>
    <t>Vrchlabí</t>
  </si>
  <si>
    <t>Svatá</t>
  </si>
  <si>
    <t>Zdeňka</t>
  </si>
  <si>
    <t>1977</t>
  </si>
  <si>
    <t>Krejčová</t>
  </si>
  <si>
    <t>Hana</t>
  </si>
  <si>
    <t>Stěpánka</t>
  </si>
  <si>
    <t>1987</t>
  </si>
  <si>
    <t>Hadincová</t>
  </si>
  <si>
    <t>Iveta</t>
  </si>
  <si>
    <t>1988</t>
  </si>
  <si>
    <t>SK Jíva Běla u St. Paky</t>
  </si>
  <si>
    <t>Hejtmanová</t>
  </si>
  <si>
    <t>1978</t>
  </si>
  <si>
    <t>Bůčci Syřenov</t>
  </si>
  <si>
    <t>Veber</t>
  </si>
  <si>
    <t>1974</t>
  </si>
  <si>
    <t>LK Tatran Chodov</t>
  </si>
  <si>
    <t>Honců</t>
  </si>
  <si>
    <t>Míla</t>
  </si>
  <si>
    <t>1994</t>
  </si>
  <si>
    <t>SK Nové Město nad Metují</t>
  </si>
  <si>
    <t>Erbs</t>
  </si>
  <si>
    <t>Dušan</t>
  </si>
  <si>
    <t>1979</t>
  </si>
  <si>
    <t>AC Pardubice</t>
  </si>
  <si>
    <t>Dědeček</t>
  </si>
  <si>
    <t>Jaromír</t>
  </si>
  <si>
    <t>AC Turnov</t>
  </si>
  <si>
    <t>Bezděk</t>
  </si>
  <si>
    <t>RedPoint Teplice n. M.</t>
  </si>
  <si>
    <t>1982</t>
  </si>
  <si>
    <t>TJ Sokol Jičín</t>
  </si>
  <si>
    <t>Brádle</t>
  </si>
  <si>
    <t>TJ Sokol Nová Paka</t>
  </si>
  <si>
    <t>Ježek</t>
  </si>
  <si>
    <t>1983</t>
  </si>
  <si>
    <t>Bakako Nová Paka</t>
  </si>
  <si>
    <t>Antoš</t>
  </si>
  <si>
    <t>1995</t>
  </si>
  <si>
    <t>Starý</t>
  </si>
  <si>
    <t>TC Batalion</t>
  </si>
  <si>
    <t>Románek</t>
  </si>
  <si>
    <t>Jaroslav</t>
  </si>
  <si>
    <t>1990</t>
  </si>
  <si>
    <t>Kahánek</t>
  </si>
  <si>
    <t>Radek</t>
  </si>
  <si>
    <t>Bělohrad</t>
  </si>
  <si>
    <t>Medlik</t>
  </si>
  <si>
    <t>1991</t>
  </si>
  <si>
    <t>Malý</t>
  </si>
  <si>
    <t>1985</t>
  </si>
  <si>
    <t>Libštát</t>
  </si>
  <si>
    <t>Bike team Stará Paka</t>
  </si>
  <si>
    <t>Blažek</t>
  </si>
  <si>
    <t>TJ Sokol Stará Paka OK-B</t>
  </si>
  <si>
    <t>Kesler</t>
  </si>
  <si>
    <t>Běžecká škola cz</t>
  </si>
  <si>
    <t>Jelínek</t>
  </si>
  <si>
    <t>Čapek</t>
  </si>
  <si>
    <t>Syřenov</t>
  </si>
  <si>
    <t>Zikmund</t>
  </si>
  <si>
    <t>Sokol Jičín</t>
  </si>
  <si>
    <t>Karásek</t>
  </si>
  <si>
    <t>1971</t>
  </si>
  <si>
    <t>Žák</t>
  </si>
  <si>
    <t>Miroslav</t>
  </si>
  <si>
    <t>Strnad</t>
  </si>
  <si>
    <t>Karel</t>
  </si>
  <si>
    <t>SQS Nová Paka</t>
  </si>
  <si>
    <t>Váradi</t>
  </si>
  <si>
    <t>TJ Sokol Stará Paka LO</t>
  </si>
  <si>
    <t>Vrabec</t>
  </si>
  <si>
    <t>Jiří</t>
  </si>
  <si>
    <t>1980</t>
  </si>
  <si>
    <t>Straňák</t>
  </si>
  <si>
    <t>1976</t>
  </si>
  <si>
    <t>Randák</t>
  </si>
  <si>
    <t>1970</t>
  </si>
  <si>
    <t>Buřil</t>
  </si>
  <si>
    <t>1966</t>
  </si>
  <si>
    <t>Vidochov</t>
  </si>
  <si>
    <t>Miloš</t>
  </si>
  <si>
    <t>Schmit</t>
  </si>
  <si>
    <t>Hynek</t>
  </si>
  <si>
    <t>1973</t>
  </si>
  <si>
    <t>Radin</t>
  </si>
  <si>
    <t>Milan</t>
  </si>
  <si>
    <t>1965</t>
  </si>
  <si>
    <t>Vejnar</t>
  </si>
  <si>
    <t>1957</t>
  </si>
  <si>
    <t>Ski Vysoké n. Jiz.</t>
  </si>
  <si>
    <t>Šolc</t>
  </si>
  <si>
    <t>Vítězslav</t>
  </si>
  <si>
    <t>BKL Machov</t>
  </si>
  <si>
    <t>Hanyš</t>
  </si>
  <si>
    <t>Oldřích</t>
  </si>
  <si>
    <t>1959</t>
  </si>
  <si>
    <t>Sokol Frydštejn</t>
  </si>
  <si>
    <t>1961</t>
  </si>
  <si>
    <t>Stružinec</t>
  </si>
  <si>
    <t>Bičiště</t>
  </si>
  <si>
    <t>AC Jablonec</t>
  </si>
  <si>
    <t>Brunclík</t>
  </si>
  <si>
    <t>Ivo</t>
  </si>
  <si>
    <t>1958</t>
  </si>
  <si>
    <t>Slovan Śpindlerův Mlýn</t>
  </si>
  <si>
    <t>1960</t>
  </si>
  <si>
    <t>Staněk Sport Turnov</t>
  </si>
  <si>
    <t>Svatoň</t>
  </si>
  <si>
    <t>Hořice</t>
  </si>
  <si>
    <t>Javůrek</t>
  </si>
  <si>
    <t>Maraton Stav Úpice</t>
  </si>
  <si>
    <t>1951</t>
  </si>
  <si>
    <t>SKP Mladá Boleslav</t>
  </si>
  <si>
    <t>Groh</t>
  </si>
  <si>
    <t>Stanislav</t>
  </si>
  <si>
    <t>1946</t>
  </si>
  <si>
    <t>AC Vrchlabí</t>
  </si>
  <si>
    <t>Dvořák</t>
  </si>
  <si>
    <t>Ladislav</t>
  </si>
  <si>
    <t>1948</t>
  </si>
  <si>
    <t>Sokol Velké Hamry</t>
  </si>
  <si>
    <t>Šteinc</t>
  </si>
  <si>
    <t>Ludvík</t>
  </si>
  <si>
    <t>1941</t>
  </si>
  <si>
    <t>1937</t>
  </si>
  <si>
    <t>Sokol Chuchelna</t>
  </si>
  <si>
    <t>Hlavní závod celkově bez rozdílu kategorií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</si>
</sst>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20"/>
      <name val="Arial CE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12"/>
      </left>
      <right style="thin">
        <color indexed="9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9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2" fillId="0" borderId="0" xfId="17" applyAlignment="1">
      <alignment/>
    </xf>
    <xf numFmtId="0" fontId="2" fillId="0" borderId="1" xfId="17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2" xfId="17" applyBorder="1" applyAlignment="1">
      <alignment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5" xfId="17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49" fontId="7" fillId="4" borderId="7" xfId="0" applyNumberFormat="1" applyFont="1" applyFill="1" applyBorder="1" applyAlignment="1">
      <alignment horizontal="centerContinuous" vertical="center" wrapText="1"/>
    </xf>
    <xf numFmtId="0" fontId="7" fillId="4" borderId="8" xfId="0" applyFont="1" applyFill="1" applyBorder="1" applyAlignment="1">
      <alignment horizontal="centerContinuous" vertical="center"/>
    </xf>
    <xf numFmtId="0" fontId="7" fillId="4" borderId="9" xfId="0" applyFont="1" applyFill="1" applyBorder="1" applyAlignment="1">
      <alignment horizontal="centerContinuous" vertical="center"/>
    </xf>
    <xf numFmtId="1" fontId="0" fillId="0" borderId="10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47" fontId="8" fillId="0" borderId="12" xfId="0" applyNumberFormat="1" applyFont="1" applyBorder="1" applyAlignment="1" applyProtection="1">
      <alignment horizontal="center"/>
      <protection locked="0"/>
    </xf>
    <xf numFmtId="1" fontId="8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47" fontId="8" fillId="0" borderId="11" xfId="0" applyNumberFormat="1" applyFont="1" applyBorder="1" applyAlignment="1" applyProtection="1">
      <alignment horizontal="center"/>
      <protection locked="0"/>
    </xf>
    <xf numFmtId="1" fontId="8" fillId="0" borderId="15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47" fontId="0" fillId="0" borderId="11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10" fillId="0" borderId="17" xfId="0" applyFont="1" applyBorder="1" applyAlignment="1">
      <alignment/>
    </xf>
    <xf numFmtId="47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10" fillId="0" borderId="19" xfId="0" applyFont="1" applyBorder="1" applyAlignment="1">
      <alignment/>
    </xf>
    <xf numFmtId="47" fontId="0" fillId="0" borderId="19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10" fillId="0" borderId="21" xfId="0" applyFont="1" applyBorder="1" applyAlignment="1">
      <alignment/>
    </xf>
    <xf numFmtId="47" fontId="0" fillId="0" borderId="21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49" fontId="9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0" fillId="0" borderId="11" xfId="0" applyNumberFormat="1" applyFont="1" applyBorder="1" applyAlignment="1" applyProtection="1">
      <alignment horizontal="left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10" fillId="0" borderId="24" xfId="0" applyNumberFormat="1" applyFont="1" applyBorder="1" applyAlignment="1" applyProtection="1">
      <alignment horizontal="left"/>
      <protection locked="0"/>
    </xf>
    <xf numFmtId="47" fontId="0" fillId="0" borderId="24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10" fillId="0" borderId="17" xfId="0" applyNumberFormat="1" applyFon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10" fillId="0" borderId="19" xfId="0" applyNumberFormat="1" applyFon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10" fillId="0" borderId="21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8" fillId="0" borderId="27" xfId="0" applyNumberFormat="1" applyFont="1" applyBorder="1" applyAlignment="1" applyProtection="1">
      <alignment horizontal="left"/>
      <protection locked="0"/>
    </xf>
    <xf numFmtId="49" fontId="8" fillId="0" borderId="26" xfId="0" applyNumberFormat="1" applyFont="1" applyBorder="1" applyAlignment="1" applyProtection="1">
      <alignment horizontal="left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49" fontId="9" fillId="0" borderId="26" xfId="0" applyNumberFormat="1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49" fontId="10" fillId="0" borderId="11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7" fontId="0" fillId="0" borderId="25" xfId="0" applyNumberForma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47" fontId="0" fillId="0" borderId="11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/>
      <protection locked="0"/>
    </xf>
    <xf numFmtId="47" fontId="0" fillId="0" borderId="24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7" fontId="8" fillId="0" borderId="26" xfId="0" applyNumberFormat="1" applyFont="1" applyBorder="1" applyAlignment="1" applyProtection="1">
      <alignment horizontal="center"/>
      <protection locked="0"/>
    </xf>
    <xf numFmtId="1" fontId="8" fillId="0" borderId="29" xfId="0" applyNumberFormat="1" applyFon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 horizontal="left"/>
      <protection locked="0"/>
    </xf>
    <xf numFmtId="49" fontId="9" fillId="0" borderId="31" xfId="0" applyNumberFormat="1" applyFont="1" applyBorder="1" applyAlignment="1" applyProtection="1">
      <alignment horizontal="left"/>
      <protection locked="0"/>
    </xf>
    <xf numFmtId="47" fontId="8" fillId="0" borderId="31" xfId="0" applyNumberFormat="1" applyFont="1" applyBorder="1" applyAlignment="1" applyProtection="1">
      <alignment horizontal="center"/>
      <protection locked="0"/>
    </xf>
    <xf numFmtId="1" fontId="8" fillId="0" borderId="32" xfId="0" applyNumberFormat="1" applyFont="1" applyBorder="1" applyAlignment="1" applyProtection="1">
      <alignment horizontal="center"/>
      <protection locked="0"/>
    </xf>
    <xf numFmtId="1" fontId="8" fillId="0" borderId="28" xfId="0" applyNumberFormat="1" applyFont="1" applyBorder="1" applyAlignment="1" applyProtection="1">
      <alignment horizontal="center"/>
      <protection locked="0"/>
    </xf>
    <xf numFmtId="49" fontId="11" fillId="0" borderId="26" xfId="0" applyNumberFormat="1" applyFont="1" applyBorder="1" applyAlignment="1" applyProtection="1">
      <alignment horizontal="left"/>
      <protection locked="0"/>
    </xf>
    <xf numFmtId="1" fontId="8" fillId="0" borderId="14" xfId="0" applyNumberFormat="1" applyFont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left"/>
      <protection locked="0"/>
    </xf>
    <xf numFmtId="49" fontId="12" fillId="0" borderId="24" xfId="0" applyNumberFormat="1" applyFont="1" applyBorder="1" applyAlignment="1" applyProtection="1">
      <alignment horizontal="left"/>
      <protection locked="0"/>
    </xf>
    <xf numFmtId="1" fontId="8" fillId="0" borderId="10" xfId="0" applyNumberFormat="1" applyFont="1" applyBorder="1" applyAlignment="1" applyProtection="1">
      <alignment horizontal="center"/>
      <protection locked="0"/>
    </xf>
    <xf numFmtId="47" fontId="8" fillId="0" borderId="33" xfId="0" applyNumberFormat="1" applyFont="1" applyBorder="1" applyAlignment="1" applyProtection="1">
      <alignment horizontal="center"/>
      <protection locked="0"/>
    </xf>
    <xf numFmtId="1" fontId="8" fillId="0" borderId="34" xfId="0" applyNumberFormat="1" applyFont="1" applyBorder="1" applyAlignment="1" applyProtection="1">
      <alignment horizontal="center"/>
      <protection locked="0"/>
    </xf>
    <xf numFmtId="47" fontId="8" fillId="0" borderId="35" xfId="0" applyNumberFormat="1" applyFont="1" applyBorder="1" applyAlignment="1" applyProtection="1">
      <alignment horizontal="center"/>
      <protection locked="0"/>
    </xf>
    <xf numFmtId="1" fontId="8" fillId="0" borderId="36" xfId="0" applyNumberFormat="1" applyFont="1" applyBorder="1" applyAlignment="1" applyProtection="1">
      <alignment horizontal="center"/>
      <protection locked="0"/>
    </xf>
    <xf numFmtId="49" fontId="8" fillId="0" borderId="17" xfId="0" applyNumberFormat="1" applyFont="1" applyBorder="1" applyAlignment="1" applyProtection="1">
      <alignment horizontal="left"/>
      <protection locked="0"/>
    </xf>
    <xf numFmtId="47" fontId="0" fillId="0" borderId="35" xfId="0" applyNumberFormat="1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center"/>
      <protection locked="0"/>
    </xf>
    <xf numFmtId="47" fontId="0" fillId="0" borderId="37" xfId="0" applyNumberFormat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47" fontId="0" fillId="0" borderId="11" xfId="0" applyNumberFormat="1" applyBorder="1" applyAlignment="1">
      <alignment horizontal="center"/>
    </xf>
    <xf numFmtId="0" fontId="10" fillId="0" borderId="11" xfId="0" applyFont="1" applyBorder="1" applyAlignment="1">
      <alignment horizontal="left"/>
    </xf>
    <xf numFmtId="1" fontId="0" fillId="0" borderId="17" xfId="0" applyNumberFormat="1" applyBorder="1" applyAlignment="1" applyProtection="1">
      <alignment horizontal="left"/>
      <protection locked="0"/>
    </xf>
    <xf numFmtId="49" fontId="10" fillId="0" borderId="17" xfId="0" applyNumberFormat="1" applyFont="1" applyBorder="1" applyAlignment="1" applyProtection="1">
      <alignment horizontal="left"/>
      <protection locked="0"/>
    </xf>
    <xf numFmtId="1" fontId="0" fillId="0" borderId="19" xfId="0" applyNumberFormat="1" applyBorder="1" applyAlignment="1" applyProtection="1">
      <alignment horizontal="left"/>
      <protection locked="0"/>
    </xf>
    <xf numFmtId="49" fontId="10" fillId="0" borderId="19" xfId="0" applyNumberFormat="1" applyFont="1" applyBorder="1" applyAlignment="1" applyProtection="1">
      <alignment horizontal="left"/>
      <protection locked="0"/>
    </xf>
    <xf numFmtId="1" fontId="0" fillId="0" borderId="26" xfId="0" applyNumberFormat="1" applyBorder="1" applyAlignment="1" applyProtection="1">
      <alignment horizontal="left"/>
      <protection locked="0"/>
    </xf>
    <xf numFmtId="49" fontId="10" fillId="0" borderId="26" xfId="0" applyNumberFormat="1" applyFont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10" fillId="0" borderId="26" xfId="0" applyFont="1" applyBorder="1" applyAlignment="1">
      <alignment/>
    </xf>
    <xf numFmtId="47" fontId="0" fillId="0" borderId="26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49" fontId="10" fillId="0" borderId="24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9" fillId="0" borderId="11" xfId="0" applyFont="1" applyBorder="1" applyAlignment="1">
      <alignment horizontal="left"/>
    </xf>
    <xf numFmtId="49" fontId="10" fillId="0" borderId="26" xfId="0" applyNumberFormat="1" applyFont="1" applyBorder="1" applyAlignment="1" applyProtection="1">
      <alignment horizontal="left"/>
      <protection locked="0"/>
    </xf>
    <xf numFmtId="1" fontId="0" fillId="0" borderId="39" xfId="0" applyNumberFormat="1" applyBorder="1" applyAlignment="1" applyProtection="1">
      <alignment horizontal="center"/>
      <protection locked="0"/>
    </xf>
    <xf numFmtId="47" fontId="0" fillId="0" borderId="21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8" fillId="0" borderId="12" xfId="0" applyFont="1" applyBorder="1" applyAlignment="1">
      <alignment horizontal="left"/>
    </xf>
    <xf numFmtId="49" fontId="11" fillId="0" borderId="12" xfId="0" applyNumberFormat="1" applyFont="1" applyBorder="1" applyAlignment="1" applyProtection="1">
      <alignment horizontal="left"/>
      <protection locked="0"/>
    </xf>
    <xf numFmtId="47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12" fillId="0" borderId="17" xfId="0" applyNumberFormat="1" applyFont="1" applyBorder="1" applyAlignment="1" applyProtection="1">
      <alignment horizontal="left"/>
      <protection locked="0"/>
    </xf>
    <xf numFmtId="49" fontId="12" fillId="0" borderId="21" xfId="0" applyNumberFormat="1" applyFont="1" applyBorder="1" applyAlignment="1" applyProtection="1">
      <alignment horizontal="left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" fontId="8" fillId="0" borderId="23" xfId="0" applyNumberFormat="1" applyFont="1" applyBorder="1" applyAlignment="1" applyProtection="1">
      <alignment horizontal="center"/>
      <protection locked="0"/>
    </xf>
    <xf numFmtId="49" fontId="8" fillId="0" borderId="24" xfId="0" applyNumberFormat="1" applyFont="1" applyBorder="1" applyAlignment="1" applyProtection="1">
      <alignment horizontal="left"/>
      <protection locked="0"/>
    </xf>
    <xf numFmtId="49" fontId="11" fillId="0" borderId="24" xfId="0" applyNumberFormat="1" applyFont="1" applyBorder="1" applyAlignment="1" applyProtection="1">
      <alignment horizontal="left"/>
      <protection locked="0"/>
    </xf>
    <xf numFmtId="47" fontId="8" fillId="0" borderId="24" xfId="0" applyNumberFormat="1" applyFont="1" applyBorder="1" applyAlignment="1" applyProtection="1">
      <alignment horizontal="center"/>
      <protection locked="0"/>
    </xf>
    <xf numFmtId="1" fontId="8" fillId="0" borderId="22" xfId="0" applyNumberFormat="1" applyFont="1" applyBorder="1" applyAlignment="1" applyProtection="1">
      <alignment horizontal="center"/>
      <protection locked="0"/>
    </xf>
    <xf numFmtId="47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49" fontId="12" fillId="0" borderId="11" xfId="0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C2:L28"/>
  <sheetViews>
    <sheetView showGridLines="0" showRowColHeaders="0" tabSelected="1" zoomScale="120" zoomScaleNormal="120" workbookViewId="0" topLeftCell="A1">
      <pane ySplit="28" topLeftCell="BM29" activePane="bottomLeft" state="frozen"/>
      <selection pane="topLeft" activeCell="A1" sqref="A1"/>
      <selection pane="bottomLeft" activeCell="A29" sqref="A29"/>
    </sheetView>
  </sheetViews>
  <sheetFormatPr defaultColWidth="9.00390625" defaultRowHeight="12.75"/>
  <cols>
    <col min="1" max="2" width="2.875" style="0" customWidth="1"/>
    <col min="6" max="6" width="0.875" style="0" customWidth="1"/>
    <col min="7" max="7" width="5.375" style="0" customWidth="1"/>
    <col min="8" max="8" width="1.12109375" style="0" customWidth="1"/>
    <col min="9" max="9" width="8.25390625" style="0" customWidth="1"/>
    <col min="11" max="11" width="2.75390625" style="0" customWidth="1"/>
  </cols>
  <sheetData>
    <row r="2" spans="7:9" ht="12.75">
      <c r="G2" s="1"/>
      <c r="H2" s="1"/>
      <c r="I2" s="1"/>
    </row>
    <row r="4" spans="3:11" ht="25.5">
      <c r="C4" s="2" t="s">
        <v>0</v>
      </c>
      <c r="D4" s="2"/>
      <c r="E4" s="2"/>
      <c r="F4" s="2"/>
      <c r="G4" s="2"/>
      <c r="H4" s="2"/>
      <c r="I4" s="2"/>
      <c r="J4" s="2"/>
      <c r="K4" s="2"/>
    </row>
    <row r="5" spans="3:9" ht="25.5">
      <c r="C5" s="2"/>
      <c r="E5" s="3" t="str">
        <f>"    "&amp;TEXT(I5-1977,"00")&amp;".  ročník"</f>
        <v>    36.  ročník</v>
      </c>
      <c r="F5" s="3"/>
      <c r="G5" s="3"/>
      <c r="I5" s="4">
        <v>2013</v>
      </c>
    </row>
    <row r="8" spans="4:12" ht="12.75">
      <c r="D8" s="6" t="s">
        <v>1</v>
      </c>
      <c r="E8" s="8"/>
      <c r="F8" s="7"/>
      <c r="G8">
        <f>$I$5-2</f>
        <v>2011</v>
      </c>
      <c r="I8" t="s">
        <v>2</v>
      </c>
      <c r="J8" t="s">
        <v>3</v>
      </c>
      <c r="L8" s="9" t="s">
        <v>4</v>
      </c>
    </row>
    <row r="9" spans="4:12" ht="12.75">
      <c r="D9" s="6" t="s">
        <v>5</v>
      </c>
      <c r="E9" s="10"/>
      <c r="F9" s="7"/>
      <c r="G9">
        <f>$I$5-4</f>
        <v>2009</v>
      </c>
      <c r="H9" t="s">
        <v>6</v>
      </c>
      <c r="I9" s="11">
        <f>$I$5-3</f>
        <v>2010</v>
      </c>
      <c r="L9" s="12" t="s">
        <v>7</v>
      </c>
    </row>
    <row r="10" spans="4:12" ht="12.75">
      <c r="D10" s="6" t="s">
        <v>8</v>
      </c>
      <c r="E10" s="10"/>
      <c r="F10" s="13"/>
      <c r="G10">
        <f>$I$5-6</f>
        <v>2007</v>
      </c>
      <c r="H10" t="s">
        <v>6</v>
      </c>
      <c r="I10" s="11">
        <f>$I$5-5</f>
        <v>2008</v>
      </c>
      <c r="J10" t="s">
        <v>3</v>
      </c>
      <c r="L10" s="12" t="s">
        <v>9</v>
      </c>
    </row>
    <row r="11" spans="4:12" ht="12.75">
      <c r="D11" s="6" t="s">
        <v>10</v>
      </c>
      <c r="E11" s="10"/>
      <c r="F11" s="14"/>
      <c r="G11">
        <f>$I$5-6</f>
        <v>2007</v>
      </c>
      <c r="H11" t="s">
        <v>6</v>
      </c>
      <c r="I11" s="11">
        <f>$I$5-5</f>
        <v>2008</v>
      </c>
      <c r="L11" s="12" t="s">
        <v>9</v>
      </c>
    </row>
    <row r="12" spans="4:12" ht="12.75">
      <c r="D12" s="6" t="s">
        <v>11</v>
      </c>
      <c r="E12" s="10"/>
      <c r="F12" s="13"/>
      <c r="G12">
        <f>$I$5-8</f>
        <v>2005</v>
      </c>
      <c r="H12" t="s">
        <v>6</v>
      </c>
      <c r="I12" s="11">
        <f>$I$5-7</f>
        <v>2006</v>
      </c>
      <c r="J12" t="s">
        <v>3</v>
      </c>
      <c r="L12" s="12" t="s">
        <v>12</v>
      </c>
    </row>
    <row r="13" spans="4:12" ht="12.75">
      <c r="D13" s="15" t="s">
        <v>13</v>
      </c>
      <c r="E13" s="16"/>
      <c r="F13" s="14"/>
      <c r="G13">
        <f>$I$5-8</f>
        <v>2005</v>
      </c>
      <c r="H13" t="s">
        <v>6</v>
      </c>
      <c r="I13" s="11">
        <f>$I$5-7</f>
        <v>2006</v>
      </c>
      <c r="J13" t="s">
        <v>3</v>
      </c>
      <c r="L13" s="12" t="s">
        <v>12</v>
      </c>
    </row>
    <row r="14" spans="4:12" ht="12.75">
      <c r="D14" s="6" t="s">
        <v>14</v>
      </c>
      <c r="E14" s="10"/>
      <c r="F14" s="13"/>
      <c r="G14">
        <f>$I$5-10</f>
        <v>2003</v>
      </c>
      <c r="H14" t="s">
        <v>6</v>
      </c>
      <c r="I14" s="11">
        <f>$I$5-9</f>
        <v>2004</v>
      </c>
      <c r="J14" t="s">
        <v>3</v>
      </c>
      <c r="L14" s="12" t="s">
        <v>15</v>
      </c>
    </row>
    <row r="15" spans="4:12" ht="12.75">
      <c r="D15" s="6" t="s">
        <v>16</v>
      </c>
      <c r="E15" s="10"/>
      <c r="F15" s="14"/>
      <c r="G15">
        <f>$I$5-10</f>
        <v>2003</v>
      </c>
      <c r="H15" t="s">
        <v>6</v>
      </c>
      <c r="I15" s="11">
        <f>$I$5-9</f>
        <v>2004</v>
      </c>
      <c r="J15" t="s">
        <v>3</v>
      </c>
      <c r="L15" s="12" t="s">
        <v>15</v>
      </c>
    </row>
    <row r="16" spans="4:12" ht="12.75">
      <c r="D16" s="6" t="s">
        <v>17</v>
      </c>
      <c r="E16" s="10"/>
      <c r="F16" s="13"/>
      <c r="G16">
        <f>$I$5-12</f>
        <v>2001</v>
      </c>
      <c r="H16" t="s">
        <v>6</v>
      </c>
      <c r="I16" s="11">
        <f>$I$5-11</f>
        <v>2002</v>
      </c>
      <c r="J16" t="s">
        <v>3</v>
      </c>
      <c r="L16" s="12" t="s">
        <v>18</v>
      </c>
    </row>
    <row r="17" spans="4:12" ht="12.75">
      <c r="D17" s="6" t="s">
        <v>19</v>
      </c>
      <c r="E17" s="10"/>
      <c r="F17" s="14"/>
      <c r="G17">
        <f>$I$5-12</f>
        <v>2001</v>
      </c>
      <c r="H17" t="s">
        <v>6</v>
      </c>
      <c r="I17" s="11">
        <f>$I$5-11</f>
        <v>2002</v>
      </c>
      <c r="J17" t="s">
        <v>3</v>
      </c>
      <c r="L17" s="12" t="s">
        <v>18</v>
      </c>
    </row>
    <row r="18" spans="4:12" ht="12.75">
      <c r="D18" s="6" t="s">
        <v>20</v>
      </c>
      <c r="E18" s="10"/>
      <c r="F18" s="13"/>
      <c r="G18">
        <f>$I$5-15</f>
        <v>1998</v>
      </c>
      <c r="H18" t="s">
        <v>6</v>
      </c>
      <c r="I18" s="11">
        <f>$I$5-13</f>
        <v>2000</v>
      </c>
      <c r="J18" t="s">
        <v>3</v>
      </c>
      <c r="L18" s="12" t="s">
        <v>18</v>
      </c>
    </row>
    <row r="19" spans="4:12" ht="12.75">
      <c r="D19" s="6" t="s">
        <v>21</v>
      </c>
      <c r="E19" s="10"/>
      <c r="F19" s="14"/>
      <c r="G19">
        <f>$I$5-15</f>
        <v>1998</v>
      </c>
      <c r="H19" t="s">
        <v>6</v>
      </c>
      <c r="I19" s="11">
        <f>$I$5-13</f>
        <v>2000</v>
      </c>
      <c r="J19" t="s">
        <v>3</v>
      </c>
      <c r="L19" s="12" t="s">
        <v>22</v>
      </c>
    </row>
    <row r="20" spans="4:12" ht="12.75">
      <c r="D20" s="6" t="s">
        <v>23</v>
      </c>
      <c r="E20" s="10"/>
      <c r="F20" s="13"/>
      <c r="G20">
        <f>$I$5-17</f>
        <v>1996</v>
      </c>
      <c r="H20" t="s">
        <v>6</v>
      </c>
      <c r="I20" s="11">
        <f>$I$5-16</f>
        <v>1997</v>
      </c>
      <c r="J20" t="s">
        <v>3</v>
      </c>
      <c r="L20" s="12" t="s">
        <v>22</v>
      </c>
    </row>
    <row r="21" spans="4:12" ht="12.75">
      <c r="D21" s="6" t="s">
        <v>24</v>
      </c>
      <c r="E21" s="10"/>
      <c r="F21" s="14"/>
      <c r="G21">
        <f>$I$5-17</f>
        <v>1996</v>
      </c>
      <c r="H21" t="s">
        <v>6</v>
      </c>
      <c r="I21" s="11">
        <f>$I$5-16</f>
        <v>1997</v>
      </c>
      <c r="J21" t="s">
        <v>3</v>
      </c>
      <c r="L21" s="12" t="s">
        <v>25</v>
      </c>
    </row>
    <row r="22" spans="4:12" ht="12.75">
      <c r="D22" s="15" t="s">
        <v>26</v>
      </c>
      <c r="E22" s="16"/>
      <c r="F22" s="13"/>
      <c r="G22">
        <f>$I$5-18</f>
        <v>1995</v>
      </c>
      <c r="I22" t="s">
        <v>27</v>
      </c>
      <c r="J22" t="s">
        <v>3</v>
      </c>
      <c r="L22" s="12" t="s">
        <v>28</v>
      </c>
    </row>
    <row r="23" spans="4:12" ht="12.75">
      <c r="D23" s="15" t="s">
        <v>29</v>
      </c>
      <c r="E23" s="16"/>
      <c r="F23" s="14"/>
      <c r="G23" s="17">
        <f>$I$5-39</f>
        <v>1974</v>
      </c>
      <c r="H23" t="s">
        <v>6</v>
      </c>
      <c r="I23" s="11">
        <f>$I$5-18</f>
        <v>1995</v>
      </c>
      <c r="J23" t="s">
        <v>3</v>
      </c>
      <c r="L23" s="12" t="s">
        <v>25</v>
      </c>
    </row>
    <row r="24" spans="4:12" ht="12.75">
      <c r="D24" s="6" t="s">
        <v>30</v>
      </c>
      <c r="E24" s="10"/>
      <c r="F24" s="14"/>
      <c r="G24" s="17">
        <f>$I$5-49</f>
        <v>1964</v>
      </c>
      <c r="H24" t="s">
        <v>6</v>
      </c>
      <c r="I24" s="11">
        <f>$I$5-40</f>
        <v>1973</v>
      </c>
      <c r="J24" t="s">
        <v>3</v>
      </c>
      <c r="L24" s="12" t="s">
        <v>25</v>
      </c>
    </row>
    <row r="25" spans="4:12" ht="12.75">
      <c r="D25" s="6" t="s">
        <v>31</v>
      </c>
      <c r="E25" s="10"/>
      <c r="F25" s="14"/>
      <c r="G25" s="17">
        <f>$I$5-59</f>
        <v>1954</v>
      </c>
      <c r="H25" t="s">
        <v>6</v>
      </c>
      <c r="I25" s="11">
        <f>$I$5-50</f>
        <v>1963</v>
      </c>
      <c r="J25" t="s">
        <v>3</v>
      </c>
      <c r="L25" s="12" t="s">
        <v>25</v>
      </c>
    </row>
    <row r="26" spans="4:12" ht="12.75">
      <c r="D26" s="6" t="s">
        <v>32</v>
      </c>
      <c r="E26" s="10"/>
      <c r="F26" s="14"/>
      <c r="G26" s="17">
        <f>$I$5-69</f>
        <v>1944</v>
      </c>
      <c r="H26" t="s">
        <v>6</v>
      </c>
      <c r="I26" s="11">
        <f>$I$5-60</f>
        <v>1953</v>
      </c>
      <c r="J26" t="s">
        <v>3</v>
      </c>
      <c r="L26" s="12" t="s">
        <v>25</v>
      </c>
    </row>
    <row r="27" spans="4:12" ht="12.75">
      <c r="D27" s="6" t="s">
        <v>33</v>
      </c>
      <c r="E27" s="10"/>
      <c r="F27" s="14"/>
      <c r="G27">
        <f>$I$5-70</f>
        <v>1943</v>
      </c>
      <c r="I27" t="s">
        <v>27</v>
      </c>
      <c r="J27" t="s">
        <v>3</v>
      </c>
      <c r="L27" s="12" t="s">
        <v>25</v>
      </c>
    </row>
    <row r="28" spans="4:6" ht="12.75">
      <c r="D28" s="6" t="s">
        <v>34</v>
      </c>
      <c r="E28" s="10"/>
      <c r="F28" s="14"/>
    </row>
  </sheetData>
  <sheetProtection selectLockedCells="1"/>
  <hyperlinks>
    <hyperlink ref="D8" location="'Ml. I.'!A1" display="'Ml. I.'!A1"/>
    <hyperlink ref="D9" location="'Ml. II.'!A1" display="'Ml. II.'!A1"/>
    <hyperlink ref="D10" location="'Př. Z'!A1" display="'Př. Z'!A1"/>
    <hyperlink ref="D11" location="'Př. M'!A1" display="'Př. M'!A1"/>
    <hyperlink ref="D12" location="'Mini Z'!A1" display="'Mini Z'!A1"/>
    <hyperlink ref="D13" location="'Mini M'!A1" display="'Mini M'!A1"/>
    <hyperlink ref="D14" location="Nej.Z!A1" display="Nej.Z!A1"/>
    <hyperlink ref="D15" location="Nej.M!A1" display="Nej.M!A1"/>
    <hyperlink ref="D16" location="Ml.Z!A1" display="Ml.Z!A1"/>
    <hyperlink ref="D17" location="Ml.M!A1" display="Ml.M!A1"/>
    <hyperlink ref="D18" location="St.Z!A1" display="St.Z!A1"/>
    <hyperlink ref="D19" location="St.M!A1" display="St.M!A1"/>
    <hyperlink ref="D20" location="Dor.Z!A1" display="Dor.Z!A1"/>
    <hyperlink ref="D21" location="Dor.M!A1" display="Dor.M!A1"/>
    <hyperlink ref="D22" location="Z!A1" display="Z!A1"/>
    <hyperlink ref="D23" location="M!A1" display="M!A1"/>
    <hyperlink ref="D24" location="'V40'!A1" display="'V40'!A1"/>
    <hyperlink ref="D25" location="'V50'!A1" display="'V50'!A1"/>
    <hyperlink ref="D26" location="'V60'!A1" display="'V60'!A1"/>
    <hyperlink ref="D27" location="'V70'!A1" display="'V70'!A1"/>
    <hyperlink ref="D28" location="Hl.z.!A1" display="Hl.z.!A1"/>
  </hyperlinks>
  <printOptions/>
  <pageMargins left="0.79" right="0.79" top="0.98" bottom="0.98" header="0.49" footer="0.49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H2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Obsah!$D$16</f>
        <v>mladší žákyně</v>
      </c>
      <c r="E2" s="18"/>
      <c r="G2" t="str">
        <f>Obsah!$G$16&amp;" - "&amp;Obsah!$I$16</f>
        <v>2001 - 2002</v>
      </c>
    </row>
    <row r="3" spans="3:6" ht="12.75" customHeight="1">
      <c r="C3" t="s">
        <v>36</v>
      </c>
      <c r="D3" s="18" t="str">
        <f>Obsah!$L$17</f>
        <v>1000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76"/>
      <c r="C7" s="75" t="s">
        <v>273</v>
      </c>
      <c r="D7" s="75" t="s">
        <v>274</v>
      </c>
      <c r="E7" s="75" t="s">
        <v>275</v>
      </c>
      <c r="F7" s="77" t="s">
        <v>149</v>
      </c>
      <c r="G7" s="100">
        <v>0.0026122685185185185</v>
      </c>
      <c r="H7" s="101">
        <v>1</v>
      </c>
    </row>
    <row r="8" spans="2:8" ht="12.75">
      <c r="B8" s="28"/>
      <c r="C8" s="56" t="s">
        <v>141</v>
      </c>
      <c r="D8" s="56" t="s">
        <v>59</v>
      </c>
      <c r="E8" s="56" t="s">
        <v>275</v>
      </c>
      <c r="F8" s="57" t="s">
        <v>144</v>
      </c>
      <c r="G8" s="29">
        <v>0.002646990740740741</v>
      </c>
      <c r="H8" s="30">
        <v>2</v>
      </c>
    </row>
    <row r="9" spans="2:8" ht="12.75">
      <c r="B9" s="28"/>
      <c r="C9" s="56" t="s">
        <v>276</v>
      </c>
      <c r="D9" s="56" t="s">
        <v>203</v>
      </c>
      <c r="E9" s="56" t="s">
        <v>275</v>
      </c>
      <c r="F9" s="57" t="s">
        <v>144</v>
      </c>
      <c r="G9" s="29">
        <v>0.0026585648148148146</v>
      </c>
      <c r="H9" s="30">
        <v>3</v>
      </c>
    </row>
    <row r="10" spans="2:8" ht="12.75">
      <c r="B10" s="28"/>
      <c r="C10" s="58" t="s">
        <v>105</v>
      </c>
      <c r="D10" s="58" t="s">
        <v>253</v>
      </c>
      <c r="E10" s="58" t="s">
        <v>275</v>
      </c>
      <c r="F10" s="59" t="s">
        <v>144</v>
      </c>
      <c r="G10" s="33">
        <v>0.0028379629629629627</v>
      </c>
      <c r="H10" s="34">
        <v>4</v>
      </c>
    </row>
    <row r="11" spans="2:8" ht="12.75">
      <c r="B11" s="28"/>
      <c r="C11" s="58" t="s">
        <v>277</v>
      </c>
      <c r="D11" s="58" t="s">
        <v>278</v>
      </c>
      <c r="E11" s="58" t="s">
        <v>275</v>
      </c>
      <c r="F11" s="59" t="s">
        <v>107</v>
      </c>
      <c r="G11" s="33">
        <v>0.0028946759259259255</v>
      </c>
      <c r="H11" s="34">
        <v>5</v>
      </c>
    </row>
    <row r="12" spans="2:8" ht="12.75">
      <c r="B12" s="28"/>
      <c r="C12" s="58" t="s">
        <v>134</v>
      </c>
      <c r="D12" s="58" t="s">
        <v>203</v>
      </c>
      <c r="E12" s="58" t="s">
        <v>275</v>
      </c>
      <c r="F12" s="59" t="s">
        <v>144</v>
      </c>
      <c r="G12" s="33">
        <v>0.0029837962962962965</v>
      </c>
      <c r="H12" s="34">
        <v>6</v>
      </c>
    </row>
    <row r="13" spans="2:8" ht="12.75">
      <c r="B13" s="28"/>
      <c r="C13" s="58" t="s">
        <v>279</v>
      </c>
      <c r="D13" s="58" t="s">
        <v>280</v>
      </c>
      <c r="E13" s="58" t="s">
        <v>281</v>
      </c>
      <c r="F13" s="59" t="s">
        <v>282</v>
      </c>
      <c r="G13" s="33">
        <v>0.003042824074074074</v>
      </c>
      <c r="H13" s="34">
        <v>7</v>
      </c>
    </row>
    <row r="14" spans="2:8" ht="12.75">
      <c r="B14" s="28"/>
      <c r="C14" s="58" t="s">
        <v>283</v>
      </c>
      <c r="D14" s="58" t="s">
        <v>284</v>
      </c>
      <c r="E14" s="58" t="s">
        <v>275</v>
      </c>
      <c r="F14" s="59" t="s">
        <v>144</v>
      </c>
      <c r="G14" s="33">
        <v>0.003050925925925926</v>
      </c>
      <c r="H14" s="34">
        <v>8</v>
      </c>
    </row>
    <row r="15" spans="2:8" ht="12.75">
      <c r="B15" s="28"/>
      <c r="C15" s="58" t="s">
        <v>285</v>
      </c>
      <c r="D15" s="58" t="s">
        <v>106</v>
      </c>
      <c r="E15" s="58" t="s">
        <v>275</v>
      </c>
      <c r="F15" s="59" t="s">
        <v>144</v>
      </c>
      <c r="G15" s="33">
        <v>0.0030636574074074077</v>
      </c>
      <c r="H15" s="34">
        <v>9</v>
      </c>
    </row>
    <row r="16" spans="2:8" ht="12.75">
      <c r="B16" s="28"/>
      <c r="C16" s="58" t="s">
        <v>286</v>
      </c>
      <c r="D16" s="58" t="s">
        <v>287</v>
      </c>
      <c r="E16" s="58" t="s">
        <v>275</v>
      </c>
      <c r="F16" s="59" t="s">
        <v>144</v>
      </c>
      <c r="G16" s="33">
        <v>0.003125</v>
      </c>
      <c r="H16" s="34">
        <v>10</v>
      </c>
    </row>
    <row r="17" spans="2:8" ht="12.75">
      <c r="B17" s="28"/>
      <c r="C17" s="58" t="s">
        <v>288</v>
      </c>
      <c r="D17" s="58" t="s">
        <v>289</v>
      </c>
      <c r="E17" s="58" t="s">
        <v>275</v>
      </c>
      <c r="F17" s="59" t="s">
        <v>131</v>
      </c>
      <c r="G17" s="33">
        <v>0.0037881944444444447</v>
      </c>
      <c r="H17" s="34">
        <v>11</v>
      </c>
    </row>
    <row r="18" spans="2:8" ht="12.75">
      <c r="B18" s="28"/>
      <c r="C18" s="58" t="s">
        <v>290</v>
      </c>
      <c r="D18" s="58" t="s">
        <v>291</v>
      </c>
      <c r="E18" s="58" t="s">
        <v>275</v>
      </c>
      <c r="F18" s="59" t="s">
        <v>66</v>
      </c>
      <c r="G18" s="33">
        <v>0.004048611111111111</v>
      </c>
      <c r="H18" s="34">
        <v>12</v>
      </c>
    </row>
    <row r="19" spans="2:8" ht="12.75">
      <c r="B19" s="28"/>
      <c r="C19" s="58" t="s">
        <v>214</v>
      </c>
      <c r="D19" s="58" t="s">
        <v>137</v>
      </c>
      <c r="E19" s="58" t="s">
        <v>281</v>
      </c>
      <c r="F19" s="59" t="s">
        <v>216</v>
      </c>
      <c r="G19" s="33">
        <v>0.004211805555555556</v>
      </c>
      <c r="H19" s="34">
        <v>13</v>
      </c>
    </row>
    <row r="20" spans="2:8" ht="13.5" thickBot="1">
      <c r="B20" s="60"/>
      <c r="C20" s="61" t="s">
        <v>134</v>
      </c>
      <c r="D20" s="61" t="s">
        <v>292</v>
      </c>
      <c r="E20" s="61" t="s">
        <v>281</v>
      </c>
      <c r="F20" s="62" t="s">
        <v>63</v>
      </c>
      <c r="G20" s="63">
        <v>0.004233796296296296</v>
      </c>
      <c r="H20" s="47">
        <v>14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B1:H19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C9" sqref="C9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Obsah!$D$17</f>
        <v>mladší žáci</v>
      </c>
      <c r="E2" s="18"/>
      <c r="G2" t="str">
        <f>Obsah!$G$16&amp;" - "&amp;Obsah!$I$16</f>
        <v>2001 - 2002</v>
      </c>
    </row>
    <row r="3" spans="3:6" ht="12.75" customHeight="1">
      <c r="C3" t="s">
        <v>36</v>
      </c>
      <c r="D3" s="18" t="str">
        <f>Obsah!$L$17</f>
        <v>1000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75" t="s">
        <v>293</v>
      </c>
      <c r="D7" s="75" t="s">
        <v>189</v>
      </c>
      <c r="E7" s="75" t="s">
        <v>281</v>
      </c>
      <c r="F7" s="77" t="s">
        <v>144</v>
      </c>
      <c r="G7" s="100">
        <v>0.0027199074074074074</v>
      </c>
      <c r="H7" s="27">
        <v>1</v>
      </c>
    </row>
    <row r="8" spans="2:8" ht="12.75">
      <c r="B8" s="28"/>
      <c r="C8" s="56" t="s">
        <v>263</v>
      </c>
      <c r="D8" s="56" t="s">
        <v>100</v>
      </c>
      <c r="E8" s="56" t="s">
        <v>281</v>
      </c>
      <c r="F8" s="57" t="s">
        <v>265</v>
      </c>
      <c r="G8" s="29">
        <v>0.0028946759259259255</v>
      </c>
      <c r="H8" s="30">
        <v>2</v>
      </c>
    </row>
    <row r="9" spans="2:8" ht="12.75">
      <c r="B9" s="28"/>
      <c r="C9" s="56" t="s">
        <v>294</v>
      </c>
      <c r="D9" s="56" t="s">
        <v>295</v>
      </c>
      <c r="E9" s="56" t="s">
        <v>275</v>
      </c>
      <c r="F9" s="57" t="s">
        <v>149</v>
      </c>
      <c r="G9" s="29">
        <v>0.002934027777777777</v>
      </c>
      <c r="H9" s="30">
        <v>3</v>
      </c>
    </row>
    <row r="10" spans="2:8" ht="12.75">
      <c r="B10" s="28"/>
      <c r="C10" s="58" t="s">
        <v>296</v>
      </c>
      <c r="D10" s="58" t="s">
        <v>297</v>
      </c>
      <c r="E10" s="58" t="s">
        <v>275</v>
      </c>
      <c r="F10" s="59" t="s">
        <v>216</v>
      </c>
      <c r="G10" s="33">
        <v>0.003097222222222222</v>
      </c>
      <c r="H10" s="34">
        <v>4</v>
      </c>
    </row>
    <row r="11" spans="2:8" ht="12.75">
      <c r="B11" s="28"/>
      <c r="C11" s="58" t="s">
        <v>298</v>
      </c>
      <c r="D11" s="58" t="s">
        <v>299</v>
      </c>
      <c r="E11" s="58" t="s">
        <v>281</v>
      </c>
      <c r="F11" s="59" t="s">
        <v>300</v>
      </c>
      <c r="G11" s="33">
        <v>0.0034537037037037036</v>
      </c>
      <c r="H11" s="34">
        <v>5</v>
      </c>
    </row>
    <row r="12" spans="2:8" ht="12.75">
      <c r="B12" s="28"/>
      <c r="C12" s="58" t="s">
        <v>296</v>
      </c>
      <c r="D12" s="58" t="s">
        <v>301</v>
      </c>
      <c r="E12" s="58" t="s">
        <v>281</v>
      </c>
      <c r="F12" s="59" t="s">
        <v>302</v>
      </c>
      <c r="G12" s="33">
        <v>0.0037800925925925923</v>
      </c>
      <c r="H12" s="34">
        <v>6</v>
      </c>
    </row>
    <row r="13" spans="2:8" ht="13.5" thickBot="1">
      <c r="B13" s="60"/>
      <c r="C13" s="61" t="s">
        <v>303</v>
      </c>
      <c r="D13" s="61" t="s">
        <v>304</v>
      </c>
      <c r="E13" s="61" t="s">
        <v>281</v>
      </c>
      <c r="F13" s="62" t="s">
        <v>212</v>
      </c>
      <c r="G13" s="63">
        <v>0.004590277777777778</v>
      </c>
      <c r="H13" s="47">
        <v>7</v>
      </c>
    </row>
    <row r="14" spans="2:8" ht="12.75">
      <c r="B14" s="48"/>
      <c r="C14" s="48"/>
      <c r="D14" s="48"/>
      <c r="E14" s="48"/>
      <c r="F14" s="48"/>
      <c r="G14" s="48"/>
      <c r="H14" s="48"/>
    </row>
    <row r="15" spans="2:8" ht="12.75">
      <c r="B15" s="48"/>
      <c r="C15" s="48"/>
      <c r="D15" s="48"/>
      <c r="E15" s="48"/>
      <c r="F15" s="48"/>
      <c r="G15" s="48"/>
      <c r="H15" s="48"/>
    </row>
    <row r="16" spans="2:8" ht="12.75">
      <c r="B16" s="48"/>
      <c r="C16" s="48"/>
      <c r="D16" s="48"/>
      <c r="E16" s="48"/>
      <c r="F16" s="48"/>
      <c r="G16" s="48"/>
      <c r="H16" s="48"/>
    </row>
    <row r="17" spans="2:8" ht="12.75">
      <c r="B17" s="48"/>
      <c r="C17" s="48"/>
      <c r="D17" s="48"/>
      <c r="E17" s="48"/>
      <c r="F17" s="48"/>
      <c r="G17" s="48"/>
      <c r="H17" s="48"/>
    </row>
    <row r="18" spans="2:8" ht="12.75">
      <c r="B18" s="48"/>
      <c r="C18" s="48"/>
      <c r="D18" s="48"/>
      <c r="E18" s="48"/>
      <c r="F18" s="48"/>
      <c r="G18" s="48"/>
      <c r="H18" s="48"/>
    </row>
    <row r="19" spans="2:8" ht="12.75">
      <c r="B19" s="48"/>
      <c r="C19" s="48"/>
      <c r="D19" s="48"/>
      <c r="E19" s="48"/>
      <c r="F19" s="48"/>
      <c r="G19" s="48"/>
      <c r="H19" s="48"/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1:H1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Obsah!$D$18</f>
        <v>starší žákyně</v>
      </c>
      <c r="E2" s="18"/>
      <c r="G2" t="str">
        <f>Obsah!$G$18&amp;" - "&amp;Obsah!$I$18</f>
        <v>1998 - 2000</v>
      </c>
    </row>
    <row r="3" spans="3:6" ht="12.75" customHeight="1">
      <c r="C3" t="s">
        <v>36</v>
      </c>
      <c r="D3" s="18" t="str">
        <f>Obsah!$L$18</f>
        <v>1000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76"/>
      <c r="C7" s="75" t="s">
        <v>58</v>
      </c>
      <c r="D7" s="75" t="s">
        <v>253</v>
      </c>
      <c r="E7" s="75" t="s">
        <v>305</v>
      </c>
      <c r="F7" s="77" t="s">
        <v>144</v>
      </c>
      <c r="G7" s="100">
        <v>0.0027650462962962963</v>
      </c>
      <c r="H7" s="101">
        <v>1</v>
      </c>
    </row>
    <row r="8" spans="2:8" ht="12.75">
      <c r="B8" s="28"/>
      <c r="C8" s="56" t="s">
        <v>306</v>
      </c>
      <c r="D8" s="56" t="s">
        <v>102</v>
      </c>
      <c r="E8" s="56" t="s">
        <v>307</v>
      </c>
      <c r="F8" s="57" t="s">
        <v>216</v>
      </c>
      <c r="G8" s="29">
        <v>0.00346875</v>
      </c>
      <c r="H8" s="30">
        <v>2</v>
      </c>
    </row>
    <row r="9" spans="2:8" ht="12.75">
      <c r="B9" s="28"/>
      <c r="C9" s="56" t="s">
        <v>308</v>
      </c>
      <c r="D9" s="56" t="s">
        <v>219</v>
      </c>
      <c r="E9" s="56" t="s">
        <v>305</v>
      </c>
      <c r="F9" s="57" t="s">
        <v>149</v>
      </c>
      <c r="G9" s="29">
        <v>0.0038761574074074076</v>
      </c>
      <c r="H9" s="30">
        <v>3</v>
      </c>
    </row>
    <row r="10" spans="2:8" ht="13.5" thickBot="1">
      <c r="B10" s="60"/>
      <c r="C10" s="61" t="s">
        <v>309</v>
      </c>
      <c r="D10" s="61" t="s">
        <v>102</v>
      </c>
      <c r="E10" s="61" t="s">
        <v>310</v>
      </c>
      <c r="F10" s="62" t="s">
        <v>149</v>
      </c>
      <c r="G10" s="63">
        <v>0.003960648148148148</v>
      </c>
      <c r="H10" s="47">
        <v>4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6"/>
  </sheetPr>
  <dimension ref="B1:H7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Obsah!$D$19</f>
        <v>starší žáci</v>
      </c>
      <c r="E2" s="18"/>
      <c r="G2" t="str">
        <f>Obsah!$G$18&amp;" - "&amp;Obsah!$I$18</f>
        <v>1998 - 2000</v>
      </c>
    </row>
    <row r="3" spans="3:6" ht="12.75" customHeight="1">
      <c r="C3" t="s">
        <v>36</v>
      </c>
      <c r="D3" s="18" t="str">
        <f>Obsah!$L$19</f>
        <v>1500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3.5" thickBot="1">
      <c r="B7" s="102"/>
      <c r="C7" s="103" t="s">
        <v>311</v>
      </c>
      <c r="D7" s="103" t="s">
        <v>227</v>
      </c>
      <c r="E7" s="103" t="s">
        <v>307</v>
      </c>
      <c r="F7" s="104" t="s">
        <v>312</v>
      </c>
      <c r="G7" s="105">
        <v>0.005469907407407407</v>
      </c>
      <c r="H7" s="106">
        <v>1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1:H6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Obsah!$D$20</f>
        <v>dorostenky</v>
      </c>
      <c r="E2" s="18"/>
      <c r="G2" t="str">
        <f>Obsah!$G$20&amp;" - "&amp;Obsah!$I$20</f>
        <v>1996 - 1997</v>
      </c>
    </row>
    <row r="3" spans="3:6" ht="12.75" customHeight="1">
      <c r="C3" t="s">
        <v>36</v>
      </c>
      <c r="D3" s="18" t="str">
        <f>Obsah!$L$20</f>
        <v>1500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6"/>
  </sheetPr>
  <dimension ref="B1:H1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Obsah!$D$21</f>
        <v>dorostenci</v>
      </c>
      <c r="E2" s="18"/>
      <c r="G2" t="str">
        <f>Obsah!$G$21&amp;" - "&amp;Obsah!$I$21</f>
        <v>1996 - 1997</v>
      </c>
    </row>
    <row r="3" spans="3:6" ht="12.75" customHeight="1">
      <c r="C3" t="s">
        <v>36</v>
      </c>
      <c r="D3" s="18" t="str">
        <f>Obsah!$L$21</f>
        <v>4400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07">
        <v>37</v>
      </c>
      <c r="C7" s="75" t="s">
        <v>266</v>
      </c>
      <c r="D7" s="75" t="s">
        <v>313</v>
      </c>
      <c r="E7" s="75" t="s">
        <v>314</v>
      </c>
      <c r="F7" s="108" t="s">
        <v>267</v>
      </c>
      <c r="G7" s="100">
        <v>0.010909722222222223</v>
      </c>
      <c r="H7" s="101">
        <v>1</v>
      </c>
    </row>
    <row r="8" spans="2:8" ht="12.75">
      <c r="B8" s="109">
        <v>38</v>
      </c>
      <c r="C8" s="56" t="s">
        <v>315</v>
      </c>
      <c r="D8" s="56" t="s">
        <v>122</v>
      </c>
      <c r="E8" s="56" t="s">
        <v>316</v>
      </c>
      <c r="F8" s="110" t="s">
        <v>317</v>
      </c>
      <c r="G8" s="29">
        <v>0.011381944444444445</v>
      </c>
      <c r="H8" s="30">
        <v>2</v>
      </c>
    </row>
    <row r="9" spans="2:8" ht="12.75">
      <c r="B9" s="109">
        <v>36</v>
      </c>
      <c r="C9" s="56" t="s">
        <v>318</v>
      </c>
      <c r="D9" s="56" t="s">
        <v>191</v>
      </c>
      <c r="E9" s="56" t="s">
        <v>307</v>
      </c>
      <c r="F9" s="110" t="s">
        <v>319</v>
      </c>
      <c r="G9" s="29">
        <v>0.01269212962962963</v>
      </c>
      <c r="H9" s="30">
        <v>3</v>
      </c>
    </row>
    <row r="10" spans="2:8" ht="13.5" thickBot="1">
      <c r="B10" s="60">
        <v>39</v>
      </c>
      <c r="C10" s="61" t="s">
        <v>263</v>
      </c>
      <c r="D10" s="61" t="s">
        <v>100</v>
      </c>
      <c r="E10" s="61" t="s">
        <v>281</v>
      </c>
      <c r="F10" s="111" t="s">
        <v>265</v>
      </c>
      <c r="G10" s="63">
        <v>0.015965277777777776</v>
      </c>
      <c r="H10" s="47">
        <v>4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B1:H15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Obsah!$D$22</f>
        <v>ženy</v>
      </c>
      <c r="E2" s="18"/>
      <c r="G2" t="str">
        <f>Obsah!$G$22&amp;" - "&amp;Obsah!$I$22</f>
        <v>1995 - a starší</v>
      </c>
    </row>
    <row r="3" spans="3:6" ht="12.75" customHeight="1">
      <c r="C3" t="s">
        <v>36</v>
      </c>
      <c r="D3" s="18" t="str">
        <f>Obsah!$L$22</f>
        <v>2000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12">
        <v>90</v>
      </c>
      <c r="C7" s="54" t="s">
        <v>320</v>
      </c>
      <c r="D7" s="54" t="s">
        <v>65</v>
      </c>
      <c r="E7" s="54" t="s">
        <v>321</v>
      </c>
      <c r="F7" s="55"/>
      <c r="G7" s="113">
        <v>0.005608796296296296</v>
      </c>
      <c r="H7" s="114">
        <v>1</v>
      </c>
    </row>
    <row r="8" spans="2:8" ht="12.75">
      <c r="B8" s="109">
        <v>96</v>
      </c>
      <c r="C8" s="56" t="s">
        <v>322</v>
      </c>
      <c r="D8" s="56" t="s">
        <v>65</v>
      </c>
      <c r="E8" s="56" t="s">
        <v>323</v>
      </c>
      <c r="F8" s="57" t="s">
        <v>324</v>
      </c>
      <c r="G8" s="115">
        <v>0.005684027777777778</v>
      </c>
      <c r="H8" s="116">
        <v>2</v>
      </c>
    </row>
    <row r="9" spans="2:8" ht="12.75">
      <c r="B9" s="109">
        <v>99</v>
      </c>
      <c r="C9" s="117" t="s">
        <v>325</v>
      </c>
      <c r="D9" s="117" t="s">
        <v>326</v>
      </c>
      <c r="E9" s="56" t="s">
        <v>327</v>
      </c>
      <c r="F9" s="57" t="s">
        <v>328</v>
      </c>
      <c r="G9" s="115">
        <v>0.005811342592592594</v>
      </c>
      <c r="H9" s="116">
        <v>3</v>
      </c>
    </row>
    <row r="10" spans="2:8" ht="12.75">
      <c r="B10" s="28">
        <v>94</v>
      </c>
      <c r="C10" s="73" t="s">
        <v>329</v>
      </c>
      <c r="D10" s="73" t="s">
        <v>90</v>
      </c>
      <c r="E10" s="58" t="s">
        <v>330</v>
      </c>
      <c r="F10" s="59" t="s">
        <v>331</v>
      </c>
      <c r="G10" s="118">
        <v>0.005907407407407406</v>
      </c>
      <c r="H10" s="119">
        <v>4</v>
      </c>
    </row>
    <row r="11" spans="2:8" ht="12.75">
      <c r="B11" s="28">
        <v>91</v>
      </c>
      <c r="C11" s="58" t="s">
        <v>332</v>
      </c>
      <c r="D11" s="58" t="s">
        <v>333</v>
      </c>
      <c r="E11" s="58" t="s">
        <v>334</v>
      </c>
      <c r="F11" s="59" t="s">
        <v>193</v>
      </c>
      <c r="G11" s="118">
        <v>0.006126157407407407</v>
      </c>
      <c r="H11" s="119">
        <v>5</v>
      </c>
    </row>
    <row r="12" spans="2:8" ht="12.75">
      <c r="B12" s="28">
        <v>93</v>
      </c>
      <c r="C12" s="58" t="s">
        <v>335</v>
      </c>
      <c r="D12" s="58" t="s">
        <v>336</v>
      </c>
      <c r="E12" s="58" t="s">
        <v>334</v>
      </c>
      <c r="F12" s="59" t="s">
        <v>131</v>
      </c>
      <c r="G12" s="118">
        <v>0.00665625</v>
      </c>
      <c r="H12" s="119">
        <v>6</v>
      </c>
    </row>
    <row r="13" spans="2:8" ht="12.75">
      <c r="B13" s="28">
        <v>97</v>
      </c>
      <c r="C13" s="58" t="s">
        <v>235</v>
      </c>
      <c r="D13" s="58" t="s">
        <v>337</v>
      </c>
      <c r="E13" s="58" t="s">
        <v>338</v>
      </c>
      <c r="F13" s="59" t="s">
        <v>52</v>
      </c>
      <c r="G13" s="118">
        <v>0.00690625</v>
      </c>
      <c r="H13" s="119">
        <v>7</v>
      </c>
    </row>
    <row r="14" spans="2:8" ht="12.75">
      <c r="B14" s="28">
        <v>92</v>
      </c>
      <c r="C14" s="58" t="s">
        <v>339</v>
      </c>
      <c r="D14" s="58" t="s">
        <v>340</v>
      </c>
      <c r="E14" s="58" t="s">
        <v>341</v>
      </c>
      <c r="F14" s="59" t="s">
        <v>342</v>
      </c>
      <c r="G14" s="118">
        <v>0.00828125</v>
      </c>
      <c r="H14" s="119">
        <v>8</v>
      </c>
    </row>
    <row r="15" spans="2:8" ht="13.5" thickBot="1">
      <c r="B15" s="60">
        <v>100</v>
      </c>
      <c r="C15" s="61" t="s">
        <v>343</v>
      </c>
      <c r="D15" s="61" t="s">
        <v>65</v>
      </c>
      <c r="E15" s="61" t="s">
        <v>344</v>
      </c>
      <c r="F15" s="62" t="s">
        <v>345</v>
      </c>
      <c r="G15" s="120">
        <v>0.009130787037037036</v>
      </c>
      <c r="H15" s="121">
        <v>9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6"/>
  </sheetPr>
  <dimension ref="B1:H39"/>
  <sheetViews>
    <sheetView showGridLines="0" showRowColHeaders="0" showZeros="0" showOutlineSymbols="0" workbookViewId="0" topLeftCell="A1">
      <pane ySplit="6" topLeftCell="BM13" activePane="bottomLeft" state="frozen"/>
      <selection pane="topLeft" activeCell="D46" sqref="D46"/>
      <selection pane="bottomLeft" activeCell="F31" sqref="F3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Obsah!$D$23</f>
        <v>muži</v>
      </c>
      <c r="E2" s="18"/>
      <c r="G2" t="str">
        <f>Obsah!$G$23&amp;" - "&amp;Obsah!$I$23</f>
        <v>1974 - 1995</v>
      </c>
    </row>
    <row r="3" spans="3:6" ht="12.75" customHeight="1">
      <c r="C3" t="s">
        <v>36</v>
      </c>
      <c r="D3" s="18" t="str">
        <f>Obsah!$L$23</f>
        <v>4400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12">
        <v>14</v>
      </c>
      <c r="C7" s="54" t="s">
        <v>346</v>
      </c>
      <c r="D7" s="54" t="s">
        <v>109</v>
      </c>
      <c r="E7" s="122" t="s">
        <v>347</v>
      </c>
      <c r="F7" s="55" t="s">
        <v>348</v>
      </c>
      <c r="G7" s="26">
        <v>0.010686342592592593</v>
      </c>
      <c r="H7" s="27">
        <v>1</v>
      </c>
    </row>
    <row r="8" spans="2:8" ht="12.75">
      <c r="B8" s="109">
        <v>22</v>
      </c>
      <c r="C8" s="56" t="s">
        <v>349</v>
      </c>
      <c r="D8" s="56" t="s">
        <v>350</v>
      </c>
      <c r="E8" s="122" t="s">
        <v>351</v>
      </c>
      <c r="F8" s="57" t="s">
        <v>352</v>
      </c>
      <c r="G8" s="29">
        <v>0.010854166666666666</v>
      </c>
      <c r="H8" s="30">
        <v>2</v>
      </c>
    </row>
    <row r="9" spans="2:8" ht="12.75">
      <c r="B9" s="109">
        <v>5</v>
      </c>
      <c r="C9" s="56" t="s">
        <v>353</v>
      </c>
      <c r="D9" s="56" t="s">
        <v>354</v>
      </c>
      <c r="E9" s="56" t="s">
        <v>355</v>
      </c>
      <c r="F9" s="57" t="s">
        <v>356</v>
      </c>
      <c r="G9" s="29">
        <v>0.01089699074074074</v>
      </c>
      <c r="H9" s="30">
        <v>3</v>
      </c>
    </row>
    <row r="10" spans="2:8" ht="12.75">
      <c r="B10" s="28">
        <v>15</v>
      </c>
      <c r="C10" s="58" t="s">
        <v>357</v>
      </c>
      <c r="D10" s="58" t="s">
        <v>358</v>
      </c>
      <c r="E10" s="123">
        <v>1987</v>
      </c>
      <c r="F10" s="87" t="s">
        <v>359</v>
      </c>
      <c r="G10" s="33">
        <v>0.011342592592592592</v>
      </c>
      <c r="H10" s="34">
        <v>4</v>
      </c>
    </row>
    <row r="11" spans="2:8" ht="12.75">
      <c r="B11" s="28">
        <v>32</v>
      </c>
      <c r="C11" s="58" t="s">
        <v>360</v>
      </c>
      <c r="D11" s="58" t="s">
        <v>272</v>
      </c>
      <c r="E11" s="50">
        <v>1986</v>
      </c>
      <c r="F11" s="32" t="s">
        <v>361</v>
      </c>
      <c r="G11" s="124">
        <v>0.012119212962962964</v>
      </c>
      <c r="H11" s="34">
        <v>5</v>
      </c>
    </row>
    <row r="12" spans="2:8" ht="12.75">
      <c r="B12" s="28">
        <v>9</v>
      </c>
      <c r="C12" s="58" t="s">
        <v>99</v>
      </c>
      <c r="D12" s="58" t="s">
        <v>100</v>
      </c>
      <c r="E12" s="123" t="s">
        <v>362</v>
      </c>
      <c r="F12" s="87" t="s">
        <v>363</v>
      </c>
      <c r="G12" s="33">
        <v>0.012185185185185186</v>
      </c>
      <c r="H12" s="34">
        <v>6</v>
      </c>
    </row>
    <row r="13" spans="2:8" ht="12.75">
      <c r="B13" s="28">
        <v>16</v>
      </c>
      <c r="C13" s="58" t="s">
        <v>364</v>
      </c>
      <c r="D13" s="58" t="s">
        <v>109</v>
      </c>
      <c r="E13" s="123" t="s">
        <v>327</v>
      </c>
      <c r="F13" s="87" t="s">
        <v>365</v>
      </c>
      <c r="G13" s="33">
        <v>0.012277777777777778</v>
      </c>
      <c r="H13" s="34">
        <v>7</v>
      </c>
    </row>
    <row r="14" spans="2:8" ht="12.75">
      <c r="B14" s="28">
        <v>11</v>
      </c>
      <c r="C14" s="58" t="s">
        <v>366</v>
      </c>
      <c r="D14" s="58" t="s">
        <v>128</v>
      </c>
      <c r="E14" s="123" t="s">
        <v>367</v>
      </c>
      <c r="F14" s="87" t="s">
        <v>52</v>
      </c>
      <c r="G14" s="33">
        <v>0.01228935185185185</v>
      </c>
      <c r="H14" s="34">
        <v>8</v>
      </c>
    </row>
    <row r="15" spans="2:8" ht="12.75">
      <c r="B15" s="28">
        <v>30</v>
      </c>
      <c r="C15" s="58" t="s">
        <v>182</v>
      </c>
      <c r="D15" s="58" t="s">
        <v>100</v>
      </c>
      <c r="E15" s="86" t="s">
        <v>334</v>
      </c>
      <c r="F15" s="32" t="s">
        <v>368</v>
      </c>
      <c r="G15" s="124">
        <v>0.01247800925925926</v>
      </c>
      <c r="H15" s="34">
        <v>9</v>
      </c>
    </row>
    <row r="16" spans="2:8" ht="12.75">
      <c r="B16" s="28">
        <v>2</v>
      </c>
      <c r="C16" s="58" t="s">
        <v>369</v>
      </c>
      <c r="D16" s="58" t="s">
        <v>128</v>
      </c>
      <c r="E16" s="58" t="s">
        <v>370</v>
      </c>
      <c r="F16" s="125" t="s">
        <v>170</v>
      </c>
      <c r="G16" s="33">
        <v>0.012487268518518517</v>
      </c>
      <c r="H16" s="34">
        <v>10</v>
      </c>
    </row>
    <row r="17" spans="2:8" ht="12.75">
      <c r="B17" s="28">
        <v>24</v>
      </c>
      <c r="C17" s="58" t="s">
        <v>371</v>
      </c>
      <c r="D17" s="58" t="s">
        <v>104</v>
      </c>
      <c r="E17" s="123" t="s">
        <v>341</v>
      </c>
      <c r="F17" s="87" t="s">
        <v>372</v>
      </c>
      <c r="G17" s="33">
        <v>0.012534722222222223</v>
      </c>
      <c r="H17" s="34">
        <v>11</v>
      </c>
    </row>
    <row r="18" spans="2:8" ht="12.75">
      <c r="B18" s="28">
        <v>12</v>
      </c>
      <c r="C18" s="58" t="s">
        <v>373</v>
      </c>
      <c r="D18" s="58" t="s">
        <v>374</v>
      </c>
      <c r="E18" s="123" t="s">
        <v>375</v>
      </c>
      <c r="F18" s="87"/>
      <c r="G18" s="33">
        <v>0.012723379629629628</v>
      </c>
      <c r="H18" s="34">
        <v>12</v>
      </c>
    </row>
    <row r="19" spans="2:8" ht="12.75">
      <c r="B19" s="28">
        <v>17</v>
      </c>
      <c r="C19" s="58" t="s">
        <v>376</v>
      </c>
      <c r="D19" s="58" t="s">
        <v>377</v>
      </c>
      <c r="E19" s="123" t="s">
        <v>375</v>
      </c>
      <c r="F19" s="87" t="s">
        <v>378</v>
      </c>
      <c r="G19" s="33">
        <v>0.012746527777777778</v>
      </c>
      <c r="H19" s="34">
        <v>13</v>
      </c>
    </row>
    <row r="20" spans="2:8" ht="12.75">
      <c r="B20" s="28">
        <v>3</v>
      </c>
      <c r="C20" s="58" t="s">
        <v>192</v>
      </c>
      <c r="D20" s="58" t="s">
        <v>109</v>
      </c>
      <c r="E20" s="58" t="s">
        <v>334</v>
      </c>
      <c r="F20" s="59" t="s">
        <v>193</v>
      </c>
      <c r="G20" s="33">
        <v>0.012842592592592593</v>
      </c>
      <c r="H20" s="34">
        <v>14</v>
      </c>
    </row>
    <row r="21" spans="2:8" ht="12.75">
      <c r="B21" s="35">
        <v>23</v>
      </c>
      <c r="C21" s="64" t="s">
        <v>349</v>
      </c>
      <c r="D21" s="64" t="s">
        <v>87</v>
      </c>
      <c r="E21" s="126" t="s">
        <v>321</v>
      </c>
      <c r="F21" s="127"/>
      <c r="G21" s="38">
        <v>0.012996527777777779</v>
      </c>
      <c r="H21" s="34">
        <v>15</v>
      </c>
    </row>
    <row r="22" spans="2:8" ht="12.75">
      <c r="B22" s="39">
        <v>25</v>
      </c>
      <c r="C22" s="66" t="s">
        <v>379</v>
      </c>
      <c r="D22" s="66" t="s">
        <v>104</v>
      </c>
      <c r="E22" s="128" t="s">
        <v>380</v>
      </c>
      <c r="F22" s="129" t="s">
        <v>372</v>
      </c>
      <c r="G22" s="42">
        <v>0.013320601851851853</v>
      </c>
      <c r="H22" s="34">
        <v>16</v>
      </c>
    </row>
    <row r="23" spans="2:8" ht="12.75">
      <c r="B23" s="39">
        <v>21</v>
      </c>
      <c r="C23" s="73" t="s">
        <v>381</v>
      </c>
      <c r="D23" s="73" t="s">
        <v>374</v>
      </c>
      <c r="E23" s="130" t="s">
        <v>382</v>
      </c>
      <c r="F23" s="131" t="s">
        <v>383</v>
      </c>
      <c r="G23" s="42">
        <v>0.01334375</v>
      </c>
      <c r="H23" s="34">
        <v>17</v>
      </c>
    </row>
    <row r="24" spans="2:8" ht="12.75">
      <c r="B24" s="39">
        <v>13</v>
      </c>
      <c r="C24" s="58" t="s">
        <v>73</v>
      </c>
      <c r="D24" s="58" t="s">
        <v>374</v>
      </c>
      <c r="E24" s="123" t="s">
        <v>344</v>
      </c>
      <c r="F24" s="87" t="s">
        <v>384</v>
      </c>
      <c r="G24" s="42">
        <v>0.013369212962962963</v>
      </c>
      <c r="H24" s="34">
        <v>18</v>
      </c>
    </row>
    <row r="25" spans="2:8" ht="12.75">
      <c r="B25" s="39">
        <v>7</v>
      </c>
      <c r="C25" s="58" t="s">
        <v>385</v>
      </c>
      <c r="D25" s="58" t="s">
        <v>126</v>
      </c>
      <c r="E25" s="58" t="s">
        <v>323</v>
      </c>
      <c r="F25" s="87" t="s">
        <v>386</v>
      </c>
      <c r="G25" s="42">
        <v>0.013759259259259258</v>
      </c>
      <c r="H25" s="34">
        <v>19</v>
      </c>
    </row>
    <row r="26" spans="2:8" ht="12.75">
      <c r="B26" s="39">
        <v>10</v>
      </c>
      <c r="C26" s="64" t="s">
        <v>387</v>
      </c>
      <c r="D26" s="64" t="s">
        <v>227</v>
      </c>
      <c r="E26" s="126" t="s">
        <v>362</v>
      </c>
      <c r="F26" s="127" t="s">
        <v>388</v>
      </c>
      <c r="G26" s="42">
        <v>0.014019675925925927</v>
      </c>
      <c r="H26" s="34">
        <v>20</v>
      </c>
    </row>
    <row r="27" spans="2:8" ht="12.75">
      <c r="B27" s="76">
        <v>31</v>
      </c>
      <c r="C27" s="73" t="s">
        <v>389</v>
      </c>
      <c r="D27" s="73" t="s">
        <v>183</v>
      </c>
      <c r="E27" s="132">
        <v>1986</v>
      </c>
      <c r="F27" s="133" t="s">
        <v>368</v>
      </c>
      <c r="G27" s="134">
        <v>0.014186342592592592</v>
      </c>
      <c r="H27" s="34">
        <v>21</v>
      </c>
    </row>
    <row r="28" spans="2:8" ht="12.75">
      <c r="B28" s="28">
        <v>19</v>
      </c>
      <c r="C28" s="58" t="s">
        <v>390</v>
      </c>
      <c r="D28" s="58" t="s">
        <v>128</v>
      </c>
      <c r="E28" s="123" t="s">
        <v>344</v>
      </c>
      <c r="F28" s="87" t="s">
        <v>391</v>
      </c>
      <c r="G28" s="33">
        <v>0.014399305555555554</v>
      </c>
      <c r="H28" s="34">
        <v>22</v>
      </c>
    </row>
    <row r="29" spans="2:8" ht="12.75">
      <c r="B29" s="28">
        <v>20</v>
      </c>
      <c r="C29" s="58" t="s">
        <v>73</v>
      </c>
      <c r="D29" s="58" t="s">
        <v>229</v>
      </c>
      <c r="E29" s="123" t="s">
        <v>380</v>
      </c>
      <c r="F29" s="87" t="s">
        <v>52</v>
      </c>
      <c r="G29" s="33">
        <v>0.014656250000000001</v>
      </c>
      <c r="H29" s="34">
        <v>23</v>
      </c>
    </row>
    <row r="30" spans="2:8" ht="12.75">
      <c r="B30" s="28">
        <v>27</v>
      </c>
      <c r="C30" s="58" t="s">
        <v>392</v>
      </c>
      <c r="D30" s="58" t="s">
        <v>100</v>
      </c>
      <c r="E30" s="58" t="s">
        <v>380</v>
      </c>
      <c r="F30" s="87" t="s">
        <v>393</v>
      </c>
      <c r="G30" s="124">
        <v>0.014663194444444444</v>
      </c>
      <c r="H30" s="34">
        <v>24</v>
      </c>
    </row>
    <row r="31" spans="2:8" ht="12.75">
      <c r="B31" s="28">
        <v>28</v>
      </c>
      <c r="C31" s="58" t="s">
        <v>394</v>
      </c>
      <c r="D31" s="58" t="s">
        <v>87</v>
      </c>
      <c r="E31" s="50">
        <v>1995</v>
      </c>
      <c r="F31" s="32" t="s">
        <v>363</v>
      </c>
      <c r="G31" s="124">
        <v>0.01467361111111111</v>
      </c>
      <c r="H31" s="34">
        <v>25</v>
      </c>
    </row>
    <row r="32" spans="2:8" ht="12.75">
      <c r="B32" s="28">
        <v>94</v>
      </c>
      <c r="C32" s="58" t="s">
        <v>105</v>
      </c>
      <c r="D32" s="58" t="s">
        <v>284</v>
      </c>
      <c r="E32" s="123" t="s">
        <v>395</v>
      </c>
      <c r="F32" s="87"/>
      <c r="G32" s="33">
        <v>0.014956018518518516</v>
      </c>
      <c r="H32" s="34">
        <v>26</v>
      </c>
    </row>
    <row r="33" spans="2:8" ht="12.75">
      <c r="B33" s="28">
        <v>29</v>
      </c>
      <c r="C33" s="58" t="s">
        <v>396</v>
      </c>
      <c r="D33" s="58" t="s">
        <v>397</v>
      </c>
      <c r="E33" s="50">
        <v>1994</v>
      </c>
      <c r="F33" s="32" t="s">
        <v>363</v>
      </c>
      <c r="G33" s="124">
        <v>0.015287037037037036</v>
      </c>
      <c r="H33" s="34">
        <v>27</v>
      </c>
    </row>
    <row r="34" spans="2:8" ht="12.75">
      <c r="B34" s="28">
        <v>18</v>
      </c>
      <c r="C34" s="58" t="s">
        <v>398</v>
      </c>
      <c r="D34" s="58" t="s">
        <v>399</v>
      </c>
      <c r="E34" s="123" t="s">
        <v>355</v>
      </c>
      <c r="F34" s="87" t="s">
        <v>400</v>
      </c>
      <c r="G34" s="33">
        <v>0.01607986111111111</v>
      </c>
      <c r="H34" s="34">
        <v>28</v>
      </c>
    </row>
    <row r="35" spans="2:8" ht="12.75">
      <c r="B35" s="28">
        <v>26</v>
      </c>
      <c r="C35" s="58" t="s">
        <v>401</v>
      </c>
      <c r="D35" s="58" t="s">
        <v>183</v>
      </c>
      <c r="E35" s="135">
        <v>1977</v>
      </c>
      <c r="F35" s="31"/>
      <c r="G35" s="124">
        <v>0.01628472222222222</v>
      </c>
      <c r="H35" s="34">
        <v>29</v>
      </c>
    </row>
    <row r="36" spans="2:8" ht="12.75">
      <c r="B36" s="28">
        <v>6</v>
      </c>
      <c r="C36" s="58" t="s">
        <v>75</v>
      </c>
      <c r="D36" s="58" t="s">
        <v>377</v>
      </c>
      <c r="E36" s="58" t="s">
        <v>347</v>
      </c>
      <c r="F36" s="87" t="s">
        <v>402</v>
      </c>
      <c r="G36" s="33">
        <v>0.016506944444444446</v>
      </c>
      <c r="H36" s="34">
        <v>30</v>
      </c>
    </row>
    <row r="37" spans="2:8" ht="12.75">
      <c r="B37" s="28">
        <v>1</v>
      </c>
      <c r="C37" s="58" t="s">
        <v>403</v>
      </c>
      <c r="D37" s="58" t="s">
        <v>404</v>
      </c>
      <c r="E37" s="58" t="s">
        <v>405</v>
      </c>
      <c r="F37" s="59" t="s">
        <v>151</v>
      </c>
      <c r="G37" s="33">
        <v>0.016899305555555556</v>
      </c>
      <c r="H37" s="34">
        <v>31</v>
      </c>
    </row>
    <row r="38" spans="2:8" ht="12.75">
      <c r="B38" s="28">
        <v>8</v>
      </c>
      <c r="C38" s="58" t="s">
        <v>406</v>
      </c>
      <c r="D38" s="58" t="s">
        <v>109</v>
      </c>
      <c r="E38" s="123" t="s">
        <v>362</v>
      </c>
      <c r="F38" s="87" t="s">
        <v>402</v>
      </c>
      <c r="G38" s="33">
        <v>0.017104166666666667</v>
      </c>
      <c r="H38" s="34">
        <v>32</v>
      </c>
    </row>
    <row r="39" spans="2:8" ht="13.5" thickBot="1">
      <c r="B39" s="60">
        <v>4</v>
      </c>
      <c r="C39" s="61" t="s">
        <v>121</v>
      </c>
      <c r="D39" s="61" t="s">
        <v>258</v>
      </c>
      <c r="E39" s="61" t="s">
        <v>407</v>
      </c>
      <c r="F39" s="136" t="s">
        <v>402</v>
      </c>
      <c r="G39" s="63">
        <v>0.017431712962962965</v>
      </c>
      <c r="H39" s="47">
        <v>33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6"/>
  </sheetPr>
  <dimension ref="B1:H15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Obsah!$D$24</f>
        <v>veterání 40</v>
      </c>
      <c r="E2" s="18"/>
      <c r="G2" t="str">
        <f>Obsah!$G$24&amp;" - "&amp;Obsah!$I$24</f>
        <v>1964 - 1973</v>
      </c>
    </row>
    <row r="3" spans="3:6" ht="12.75" customHeight="1">
      <c r="C3" t="s">
        <v>36</v>
      </c>
      <c r="D3" s="18" t="str">
        <f>Obsah!$L$24</f>
        <v>4400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07">
        <v>43</v>
      </c>
      <c r="C7" s="75" t="s">
        <v>408</v>
      </c>
      <c r="D7" s="75" t="s">
        <v>399</v>
      </c>
      <c r="E7" s="75" t="s">
        <v>395</v>
      </c>
      <c r="F7" s="77" t="s">
        <v>197</v>
      </c>
      <c r="G7" s="26">
        <v>0.01118865740740741</v>
      </c>
      <c r="H7" s="27">
        <v>1</v>
      </c>
    </row>
    <row r="8" spans="2:8" ht="12.75">
      <c r="B8" s="109">
        <v>41</v>
      </c>
      <c r="C8" s="56" t="s">
        <v>231</v>
      </c>
      <c r="D8" s="56" t="s">
        <v>51</v>
      </c>
      <c r="E8" s="56" t="s">
        <v>395</v>
      </c>
      <c r="F8" s="57" t="s">
        <v>197</v>
      </c>
      <c r="G8" s="29">
        <v>0.011930555555555555</v>
      </c>
      <c r="H8" s="30">
        <v>2</v>
      </c>
    </row>
    <row r="9" spans="2:8" ht="12.75">
      <c r="B9" s="109">
        <v>40</v>
      </c>
      <c r="C9" s="56" t="s">
        <v>266</v>
      </c>
      <c r="D9" s="56" t="s">
        <v>397</v>
      </c>
      <c r="E9" s="56" t="s">
        <v>409</v>
      </c>
      <c r="F9" s="57" t="s">
        <v>267</v>
      </c>
      <c r="G9" s="29">
        <v>0.01235300925925926</v>
      </c>
      <c r="H9" s="30">
        <v>3</v>
      </c>
    </row>
    <row r="10" spans="2:8" ht="12.75">
      <c r="B10" s="28">
        <v>44</v>
      </c>
      <c r="C10" s="58" t="s">
        <v>410</v>
      </c>
      <c r="D10" s="58" t="s">
        <v>81</v>
      </c>
      <c r="E10" s="58" t="s">
        <v>411</v>
      </c>
      <c r="F10" s="59" t="s">
        <v>412</v>
      </c>
      <c r="G10" s="33">
        <v>0.012640046296296297</v>
      </c>
      <c r="H10" s="34">
        <v>4</v>
      </c>
    </row>
    <row r="11" spans="2:8" ht="12.75">
      <c r="B11" s="28">
        <v>46</v>
      </c>
      <c r="C11" s="58" t="s">
        <v>183</v>
      </c>
      <c r="D11" s="58" t="s">
        <v>413</v>
      </c>
      <c r="E11" s="50">
        <v>1973</v>
      </c>
      <c r="F11" s="31"/>
      <c r="G11" s="124">
        <v>0.012887731481481481</v>
      </c>
      <c r="H11" s="137">
        <v>5</v>
      </c>
    </row>
    <row r="12" spans="2:8" ht="12.75">
      <c r="B12" s="28">
        <v>48</v>
      </c>
      <c r="C12" s="58" t="s">
        <v>396</v>
      </c>
      <c r="D12" s="58" t="s">
        <v>404</v>
      </c>
      <c r="E12" s="50">
        <v>1969</v>
      </c>
      <c r="F12" s="59" t="s">
        <v>46</v>
      </c>
      <c r="G12" s="124">
        <v>0.013190972222222222</v>
      </c>
      <c r="H12" s="137">
        <v>6</v>
      </c>
    </row>
    <row r="13" spans="2:8" ht="12.75">
      <c r="B13" s="28">
        <v>47</v>
      </c>
      <c r="C13" s="58" t="s">
        <v>414</v>
      </c>
      <c r="D13" s="58" t="s">
        <v>415</v>
      </c>
      <c r="E13" s="58" t="s">
        <v>416</v>
      </c>
      <c r="F13" s="59" t="s">
        <v>331</v>
      </c>
      <c r="G13" s="33">
        <v>0.013875</v>
      </c>
      <c r="H13" s="34">
        <v>7</v>
      </c>
    </row>
    <row r="14" spans="2:8" ht="12.75">
      <c r="B14" s="28">
        <v>42</v>
      </c>
      <c r="C14" s="58" t="s">
        <v>399</v>
      </c>
      <c r="D14" s="58" t="s">
        <v>417</v>
      </c>
      <c r="E14" s="58" t="s">
        <v>395</v>
      </c>
      <c r="F14" s="87" t="s">
        <v>63</v>
      </c>
      <c r="G14" s="33">
        <v>0.01452199074074074</v>
      </c>
      <c r="H14" s="34">
        <v>8</v>
      </c>
    </row>
    <row r="15" spans="2:8" ht="13.5" thickBot="1">
      <c r="B15" s="60">
        <v>45</v>
      </c>
      <c r="C15" s="61" t="s">
        <v>390</v>
      </c>
      <c r="D15" s="61" t="s">
        <v>418</v>
      </c>
      <c r="E15" s="61" t="s">
        <v>419</v>
      </c>
      <c r="F15" s="62" t="s">
        <v>391</v>
      </c>
      <c r="G15" s="63">
        <v>0.016533564814814817</v>
      </c>
      <c r="H15" s="47">
        <v>9</v>
      </c>
    </row>
  </sheetData>
  <hyperlinks>
    <hyperlink ref="C2" location="Obsah!A1" display="Obsah!A1"/>
  </hyperlinks>
  <printOptions/>
  <pageMargins left="0.59" right="0.59" top="0.98" bottom="0.98" header="0.31" footer="0.31"/>
  <pageSetup horizontalDpi="360" verticalDpi="360" orientation="portrait" paperSize="9"/>
  <headerFooter alignWithMargins="0">
    <oddFooter>&amp;CStaropacký horský kros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6"/>
  </sheetPr>
  <dimension ref="B1:H14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Obsah!$D$25</f>
        <v>veterání 50</v>
      </c>
      <c r="E2" s="18"/>
      <c r="G2" t="str">
        <f>Obsah!$G$25&amp;" - "&amp;Obsah!$I$25</f>
        <v>1954 - 1963</v>
      </c>
    </row>
    <row r="3" spans="3:6" ht="12.75" customHeight="1">
      <c r="C3" t="s">
        <v>36</v>
      </c>
      <c r="D3" s="18" t="str">
        <f>Obsah!$L$25</f>
        <v>4400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12">
        <v>54</v>
      </c>
      <c r="C7" s="54" t="s">
        <v>420</v>
      </c>
      <c r="D7" s="54" t="s">
        <v>191</v>
      </c>
      <c r="E7" s="54" t="s">
        <v>421</v>
      </c>
      <c r="F7" s="55" t="s">
        <v>422</v>
      </c>
      <c r="G7" s="26">
        <v>0.01246064814814815</v>
      </c>
      <c r="H7" s="27">
        <v>1</v>
      </c>
    </row>
    <row r="8" spans="2:8" ht="12.75">
      <c r="B8" s="109">
        <v>53</v>
      </c>
      <c r="C8" s="56" t="s">
        <v>423</v>
      </c>
      <c r="D8" s="56" t="s">
        <v>424</v>
      </c>
      <c r="E8" s="56" t="s">
        <v>421</v>
      </c>
      <c r="F8" s="138" t="s">
        <v>425</v>
      </c>
      <c r="G8" s="29">
        <v>0.012910879629629628</v>
      </c>
      <c r="H8" s="30">
        <v>2</v>
      </c>
    </row>
    <row r="9" spans="2:8" ht="12.75">
      <c r="B9" s="109">
        <v>52</v>
      </c>
      <c r="C9" s="56" t="s">
        <v>426</v>
      </c>
      <c r="D9" s="56" t="s">
        <v>427</v>
      </c>
      <c r="E9" s="56" t="s">
        <v>428</v>
      </c>
      <c r="F9" s="57" t="s">
        <v>429</v>
      </c>
      <c r="G9" s="29">
        <v>0.013332175925925926</v>
      </c>
      <c r="H9" s="30">
        <v>3</v>
      </c>
    </row>
    <row r="10" spans="2:8" ht="12.75">
      <c r="B10" s="28">
        <v>55</v>
      </c>
      <c r="C10" s="58" t="s">
        <v>298</v>
      </c>
      <c r="D10" s="58" t="s">
        <v>183</v>
      </c>
      <c r="E10" s="58" t="s">
        <v>430</v>
      </c>
      <c r="F10" s="90" t="s">
        <v>431</v>
      </c>
      <c r="G10" s="91">
        <v>0.013528935185185186</v>
      </c>
      <c r="H10" s="34">
        <v>4</v>
      </c>
    </row>
    <row r="11" spans="2:8" ht="12.75">
      <c r="B11" s="28">
        <v>50</v>
      </c>
      <c r="C11" s="58" t="s">
        <v>432</v>
      </c>
      <c r="D11" s="58" t="s">
        <v>404</v>
      </c>
      <c r="E11" s="58" t="s">
        <v>428</v>
      </c>
      <c r="F11" s="139" t="s">
        <v>433</v>
      </c>
      <c r="G11" s="33">
        <v>0.014158564814814813</v>
      </c>
      <c r="H11" s="34">
        <v>5</v>
      </c>
    </row>
    <row r="12" spans="2:8" ht="12.75">
      <c r="B12" s="28">
        <v>58</v>
      </c>
      <c r="C12" s="58" t="s">
        <v>434</v>
      </c>
      <c r="D12" s="58" t="s">
        <v>435</v>
      </c>
      <c r="E12" s="58" t="s">
        <v>436</v>
      </c>
      <c r="F12" s="59" t="s">
        <v>437</v>
      </c>
      <c r="G12" s="124">
        <v>0.015232638888888888</v>
      </c>
      <c r="H12" s="137">
        <v>6</v>
      </c>
    </row>
    <row r="13" spans="2:8" ht="12.75">
      <c r="B13" s="35">
        <v>51</v>
      </c>
      <c r="C13" s="64" t="s">
        <v>403</v>
      </c>
      <c r="D13" s="64" t="s">
        <v>418</v>
      </c>
      <c r="E13" s="64" t="s">
        <v>438</v>
      </c>
      <c r="F13" s="65" t="s">
        <v>439</v>
      </c>
      <c r="G13" s="38">
        <v>0.015399305555555555</v>
      </c>
      <c r="H13" s="140">
        <v>7</v>
      </c>
    </row>
    <row r="14" spans="2:8" ht="13.5" thickBot="1">
      <c r="B14" s="43">
        <v>56</v>
      </c>
      <c r="C14" s="68" t="s">
        <v>440</v>
      </c>
      <c r="D14" s="68" t="s">
        <v>404</v>
      </c>
      <c r="E14" s="53">
        <v>1962</v>
      </c>
      <c r="F14" s="69" t="s">
        <v>441</v>
      </c>
      <c r="G14" s="141">
        <v>0.017535879629629627</v>
      </c>
      <c r="H14" s="142">
        <v>8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Header>&amp;CStaropacký horský kros</oddHeader>
    <oddFooter>&amp;CStaropacký horský kros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5536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Obsah!$D$8</f>
        <v>mlíčňáci I.</v>
      </c>
      <c r="E2" s="18"/>
      <c r="G2" t="str">
        <f>Obsah!$G$8&amp;" a mladší"</f>
        <v>2011 a mladší</v>
      </c>
    </row>
    <row r="3" spans="3:6" ht="12.75" customHeight="1">
      <c r="C3" t="s">
        <v>36</v>
      </c>
      <c r="D3" s="18" t="str">
        <f>Obsah!$L$8</f>
        <v>40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24" t="s">
        <v>44</v>
      </c>
      <c r="D7" s="24" t="s">
        <v>45</v>
      </c>
      <c r="E7" s="24">
        <v>2011</v>
      </c>
      <c r="F7" s="25" t="s">
        <v>46</v>
      </c>
      <c r="G7" s="26"/>
      <c r="H7" s="27">
        <v>1</v>
      </c>
    </row>
    <row r="8" spans="2:8" ht="12.75">
      <c r="B8" s="28"/>
      <c r="C8" s="24" t="s">
        <v>47</v>
      </c>
      <c r="D8" s="24" t="s">
        <v>48</v>
      </c>
      <c r="E8" s="24">
        <v>2011</v>
      </c>
      <c r="F8" s="25" t="s">
        <v>49</v>
      </c>
      <c r="G8" s="29"/>
      <c r="H8" s="30">
        <v>2</v>
      </c>
    </row>
    <row r="9" spans="2:8" ht="12.75">
      <c r="B9" s="28"/>
      <c r="C9" s="24" t="s">
        <v>50</v>
      </c>
      <c r="D9" s="24" t="s">
        <v>51</v>
      </c>
      <c r="E9" s="24">
        <v>2011</v>
      </c>
      <c r="F9" s="25" t="s">
        <v>52</v>
      </c>
      <c r="G9" s="29"/>
      <c r="H9" s="30">
        <v>3</v>
      </c>
    </row>
    <row r="10" spans="2:8" ht="12.75">
      <c r="B10" s="28"/>
      <c r="C10" s="31" t="s">
        <v>53</v>
      </c>
      <c r="D10" s="31" t="s">
        <v>54</v>
      </c>
      <c r="E10" s="31">
        <v>2011</v>
      </c>
      <c r="F10" s="32" t="s">
        <v>52</v>
      </c>
      <c r="G10" s="33"/>
      <c r="H10" s="34">
        <v>4</v>
      </c>
    </row>
    <row r="11" spans="2:8" ht="12.75">
      <c r="B11" s="28"/>
      <c r="C11" s="31" t="s">
        <v>55</v>
      </c>
      <c r="D11" s="31" t="s">
        <v>56</v>
      </c>
      <c r="E11" s="31">
        <v>2012</v>
      </c>
      <c r="F11" s="32" t="s">
        <v>57</v>
      </c>
      <c r="G11" s="33"/>
      <c r="H11" s="34">
        <v>5</v>
      </c>
    </row>
    <row r="12" spans="2:8" ht="12.75">
      <c r="B12" s="28"/>
      <c r="C12" s="31" t="s">
        <v>58</v>
      </c>
      <c r="D12" s="31" t="s">
        <v>59</v>
      </c>
      <c r="E12" s="31">
        <v>2011</v>
      </c>
      <c r="F12" s="32" t="s">
        <v>60</v>
      </c>
      <c r="G12" s="33"/>
      <c r="H12" s="34">
        <v>6</v>
      </c>
    </row>
    <row r="13" spans="2:8" ht="12.75">
      <c r="B13" s="28"/>
      <c r="C13" s="31" t="s">
        <v>61</v>
      </c>
      <c r="D13" s="31" t="s">
        <v>62</v>
      </c>
      <c r="E13" s="31">
        <v>2011</v>
      </c>
      <c r="F13" s="32" t="s">
        <v>63</v>
      </c>
      <c r="G13" s="33"/>
      <c r="H13" s="34">
        <v>7</v>
      </c>
    </row>
    <row r="14" spans="2:8" ht="12.75">
      <c r="B14" s="28"/>
      <c r="C14" s="31" t="s">
        <v>64</v>
      </c>
      <c r="D14" s="31" t="s">
        <v>65</v>
      </c>
      <c r="E14" s="31">
        <v>2012</v>
      </c>
      <c r="F14" s="32" t="s">
        <v>66</v>
      </c>
      <c r="G14" s="33"/>
      <c r="H14" s="34">
        <v>8</v>
      </c>
    </row>
    <row r="15" spans="2:8" ht="12.75">
      <c r="B15" s="28"/>
      <c r="C15" s="31" t="s">
        <v>67</v>
      </c>
      <c r="D15" s="31" t="s">
        <v>68</v>
      </c>
      <c r="E15" s="31">
        <v>2011</v>
      </c>
      <c r="F15" s="32" t="s">
        <v>52</v>
      </c>
      <c r="G15" s="33"/>
      <c r="H15" s="34">
        <v>9</v>
      </c>
    </row>
    <row r="16" spans="2:8" ht="12.75">
      <c r="B16" s="28"/>
      <c r="C16" s="31" t="s">
        <v>69</v>
      </c>
      <c r="D16" s="31" t="s">
        <v>70</v>
      </c>
      <c r="E16" s="31">
        <v>2011</v>
      </c>
      <c r="F16" s="32" t="s">
        <v>63</v>
      </c>
      <c r="G16" s="33"/>
      <c r="H16" s="34">
        <v>10</v>
      </c>
    </row>
    <row r="17" spans="2:8" ht="12.75">
      <c r="B17" s="35"/>
      <c r="C17" s="36" t="s">
        <v>71</v>
      </c>
      <c r="D17" s="36" t="s">
        <v>72</v>
      </c>
      <c r="E17" s="36">
        <v>2012</v>
      </c>
      <c r="F17" s="37" t="s">
        <v>66</v>
      </c>
      <c r="G17" s="38"/>
      <c r="H17" s="34">
        <v>11</v>
      </c>
    </row>
    <row r="18" spans="2:8" ht="12.75">
      <c r="B18" s="39"/>
      <c r="C18" s="40" t="s">
        <v>73</v>
      </c>
      <c r="D18" s="40" t="s">
        <v>74</v>
      </c>
      <c r="E18" s="40">
        <v>2012</v>
      </c>
      <c r="F18" s="41" t="s">
        <v>52</v>
      </c>
      <c r="G18" s="42"/>
      <c r="H18" s="34">
        <v>12</v>
      </c>
    </row>
    <row r="19" spans="2:8" ht="13.5" thickBot="1">
      <c r="B19" s="43"/>
      <c r="C19" s="44" t="s">
        <v>75</v>
      </c>
      <c r="D19" s="44" t="s">
        <v>76</v>
      </c>
      <c r="E19" s="44">
        <v>2012</v>
      </c>
      <c r="F19" s="45" t="s">
        <v>63</v>
      </c>
      <c r="G19" s="46"/>
      <c r="H19" s="47">
        <v>13</v>
      </c>
    </row>
    <row r="20" spans="2:8" ht="12.75">
      <c r="B20" s="48"/>
      <c r="C20" s="48"/>
      <c r="D20" s="48"/>
      <c r="E20" s="48"/>
      <c r="F20" s="48"/>
      <c r="G20" s="48"/>
      <c r="H20" s="48"/>
    </row>
    <row r="21" spans="2:8" ht="12.75">
      <c r="B21" s="48"/>
      <c r="C21" s="48"/>
      <c r="D21" s="48"/>
      <c r="E21" s="48"/>
      <c r="F21" s="48"/>
      <c r="G21" s="48"/>
      <c r="H21" s="48"/>
    </row>
    <row r="22" spans="2:8" ht="12.75"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2:8" ht="12.75">
      <c r="B24" s="48"/>
      <c r="C24" s="48"/>
      <c r="D24" s="48"/>
      <c r="E24" s="48"/>
      <c r="F24" s="48"/>
      <c r="G24" s="48"/>
      <c r="H24" s="48"/>
    </row>
    <row r="25" spans="2:8" ht="12.75">
      <c r="B25" s="48"/>
      <c r="C25" s="48"/>
      <c r="D25" s="48"/>
      <c r="E25" s="48"/>
      <c r="F25" s="48"/>
      <c r="G25" s="48"/>
      <c r="H25" s="48"/>
    </row>
    <row r="26" spans="2:8" ht="12.75">
      <c r="B26" s="48"/>
      <c r="C26" s="48"/>
      <c r="D26" s="48"/>
      <c r="E26" s="48"/>
      <c r="F26" s="48"/>
      <c r="G26" s="48"/>
      <c r="H26" s="48"/>
    </row>
    <row r="27" spans="2:8" ht="12.75">
      <c r="B27" s="48"/>
      <c r="C27" s="48"/>
      <c r="D27" s="48"/>
      <c r="E27" s="48"/>
      <c r="F27" s="48"/>
      <c r="G27" s="48"/>
      <c r="H27" s="48"/>
    </row>
    <row r="28" spans="2:8" ht="12.75">
      <c r="B28" s="48"/>
      <c r="C28" s="48"/>
      <c r="D28" s="48"/>
      <c r="E28" s="48"/>
      <c r="F28" s="48"/>
      <c r="G28" s="48"/>
      <c r="H28" s="48"/>
    </row>
    <row r="29" spans="2:8" ht="12.75">
      <c r="B29" s="48"/>
      <c r="C29" s="48"/>
      <c r="D29" s="48"/>
      <c r="E29" s="48"/>
      <c r="F29" s="48"/>
      <c r="G29" s="48"/>
      <c r="H29" s="48"/>
    </row>
    <row r="30" spans="2:8" ht="12.75">
      <c r="B30" s="48"/>
      <c r="C30" s="48"/>
      <c r="D30" s="48"/>
      <c r="E30" s="48"/>
      <c r="F30" s="48"/>
      <c r="G30" s="48"/>
      <c r="H30" s="48"/>
    </row>
    <row r="31" spans="2:8" ht="12.75">
      <c r="B31" s="48"/>
      <c r="C31" s="48"/>
      <c r="D31" s="48"/>
      <c r="E31" s="48"/>
      <c r="F31" s="48"/>
      <c r="G31" s="48"/>
      <c r="H31" s="48"/>
    </row>
    <row r="32" spans="2:8" ht="12.75">
      <c r="B32" s="48"/>
      <c r="C32" s="48"/>
      <c r="D32" s="48"/>
      <c r="E32" s="48"/>
      <c r="F32" s="48"/>
      <c r="G32" s="48"/>
      <c r="H32" s="48"/>
    </row>
    <row r="65536" spans="2:8" ht="12.75">
      <c r="B65536" s="48"/>
      <c r="C65536" s="48"/>
      <c r="D65536" s="48"/>
      <c r="E65536" s="48"/>
      <c r="F65536" s="48"/>
      <c r="G65536" s="48"/>
      <c r="H65536" s="48"/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6"/>
  </sheetPr>
  <dimension ref="B1:H12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Obsah!$D$26</f>
        <v>veterání 60</v>
      </c>
      <c r="E2" s="18"/>
      <c r="G2" t="str">
        <f>Obsah!$G$26&amp;" - "&amp;Obsah!$I$26</f>
        <v>1944 - 1953</v>
      </c>
    </row>
    <row r="3" spans="3:6" ht="12.75" customHeight="1">
      <c r="C3" t="s">
        <v>36</v>
      </c>
      <c r="D3" s="18" t="str">
        <f>Obsah!$L$26</f>
        <v>4400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12">
        <v>65</v>
      </c>
      <c r="C7" s="54" t="s">
        <v>442</v>
      </c>
      <c r="D7" s="54" t="s">
        <v>404</v>
      </c>
      <c r="E7" s="143">
        <v>1948</v>
      </c>
      <c r="F7" s="144" t="s">
        <v>443</v>
      </c>
      <c r="G7" s="145">
        <v>0.014075231481481482</v>
      </c>
      <c r="H7" s="146">
        <v>1</v>
      </c>
    </row>
    <row r="8" spans="2:8" ht="12.75">
      <c r="B8" s="109">
        <v>63</v>
      </c>
      <c r="C8" s="56" t="s">
        <v>185</v>
      </c>
      <c r="D8" s="56" t="s">
        <v>399</v>
      </c>
      <c r="E8" s="56" t="s">
        <v>444</v>
      </c>
      <c r="F8" s="110" t="s">
        <v>445</v>
      </c>
      <c r="G8" s="29">
        <v>0.014563657407407407</v>
      </c>
      <c r="H8" s="30">
        <v>2</v>
      </c>
    </row>
    <row r="9" spans="2:8" ht="12.75">
      <c r="B9" s="109">
        <v>61</v>
      </c>
      <c r="C9" s="56" t="s">
        <v>446</v>
      </c>
      <c r="D9" s="56" t="s">
        <v>447</v>
      </c>
      <c r="E9" s="56" t="s">
        <v>448</v>
      </c>
      <c r="F9" s="110" t="s">
        <v>449</v>
      </c>
      <c r="G9" s="29">
        <v>0.014773148148148148</v>
      </c>
      <c r="H9" s="30">
        <v>3</v>
      </c>
    </row>
    <row r="10" spans="2:8" ht="12.75">
      <c r="B10" s="28">
        <v>64</v>
      </c>
      <c r="C10" s="58" t="s">
        <v>257</v>
      </c>
      <c r="D10" s="58" t="s">
        <v>374</v>
      </c>
      <c r="E10" s="58" t="s">
        <v>448</v>
      </c>
      <c r="F10" s="59" t="s">
        <v>107</v>
      </c>
      <c r="G10" s="33">
        <v>0.015262731481481481</v>
      </c>
      <c r="H10" s="34">
        <v>4</v>
      </c>
    </row>
    <row r="11" spans="2:8" ht="12.75">
      <c r="B11" s="35">
        <v>60</v>
      </c>
      <c r="C11" s="64" t="s">
        <v>262</v>
      </c>
      <c r="D11" s="64" t="s">
        <v>399</v>
      </c>
      <c r="E11" s="64" t="s">
        <v>444</v>
      </c>
      <c r="F11" s="147" t="s">
        <v>161</v>
      </c>
      <c r="G11" s="38">
        <v>0.015516203703703704</v>
      </c>
      <c r="H11" s="140">
        <v>5</v>
      </c>
    </row>
    <row r="12" spans="2:8" ht="13.5" thickBot="1">
      <c r="B12" s="43">
        <v>62</v>
      </c>
      <c r="C12" s="68" t="s">
        <v>450</v>
      </c>
      <c r="D12" s="68" t="s">
        <v>451</v>
      </c>
      <c r="E12" s="68" t="s">
        <v>452</v>
      </c>
      <c r="F12" s="148" t="s">
        <v>453</v>
      </c>
      <c r="G12" s="46">
        <v>0.017315972222222222</v>
      </c>
      <c r="H12" s="149">
        <v>6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6"/>
  </sheetPr>
  <dimension ref="B1:H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Obsah!$D$27</f>
        <v>veterání 70</v>
      </c>
      <c r="E2" s="18"/>
      <c r="G2" t="str">
        <f>Obsah!$G$27&amp;" a starší"</f>
        <v>1943 a starší</v>
      </c>
    </row>
    <row r="3" spans="3:6" ht="12.75" customHeight="1">
      <c r="C3" t="s">
        <v>36</v>
      </c>
      <c r="D3" s="18" t="str">
        <f>Obsah!$L$27</f>
        <v>4400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12">
        <v>71</v>
      </c>
      <c r="C7" s="54" t="s">
        <v>454</v>
      </c>
      <c r="D7" s="54" t="s">
        <v>455</v>
      </c>
      <c r="E7" s="54" t="s">
        <v>456</v>
      </c>
      <c r="F7" s="144" t="s">
        <v>331</v>
      </c>
      <c r="G7" s="26">
        <v>0.016435185185185188</v>
      </c>
      <c r="H7" s="27">
        <v>1</v>
      </c>
    </row>
    <row r="8" spans="2:8" ht="13.5" thickBot="1">
      <c r="B8" s="150">
        <v>70</v>
      </c>
      <c r="C8" s="151" t="s">
        <v>364</v>
      </c>
      <c r="D8" s="151" t="s">
        <v>87</v>
      </c>
      <c r="E8" s="151" t="s">
        <v>457</v>
      </c>
      <c r="F8" s="152" t="s">
        <v>458</v>
      </c>
      <c r="G8" s="153">
        <v>0.018023148148148146</v>
      </c>
      <c r="H8" s="154">
        <v>2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H6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">
        <v>459</v>
      </c>
      <c r="E2" s="18"/>
      <c r="F2" s="18"/>
      <c r="G2" s="18"/>
    </row>
    <row r="3" spans="3:6" ht="12.75" customHeight="1">
      <c r="C3" t="s">
        <v>36</v>
      </c>
      <c r="D3" s="18" t="str">
        <f>Obsah!$L$26</f>
        <v>4400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76">
        <v>14</v>
      </c>
      <c r="C7" s="73" t="s">
        <v>346</v>
      </c>
      <c r="D7" s="73" t="s">
        <v>109</v>
      </c>
      <c r="E7" s="130" t="s">
        <v>347</v>
      </c>
      <c r="F7" s="131" t="s">
        <v>348</v>
      </c>
      <c r="G7" s="155">
        <v>0.010686342592592593</v>
      </c>
      <c r="H7" s="156">
        <v>1</v>
      </c>
    </row>
    <row r="8" spans="2:8" ht="12.75">
      <c r="B8" s="28">
        <v>22</v>
      </c>
      <c r="C8" s="58" t="s">
        <v>349</v>
      </c>
      <c r="D8" s="58" t="s">
        <v>350</v>
      </c>
      <c r="E8" s="123" t="s">
        <v>351</v>
      </c>
      <c r="F8" s="87" t="s">
        <v>352</v>
      </c>
      <c r="G8" s="33">
        <v>0.010854166666666666</v>
      </c>
      <c r="H8" s="34">
        <v>2</v>
      </c>
    </row>
    <row r="9" spans="2:8" ht="12.75">
      <c r="B9" s="28">
        <v>5</v>
      </c>
      <c r="C9" s="58" t="s">
        <v>353</v>
      </c>
      <c r="D9" s="58" t="s">
        <v>354</v>
      </c>
      <c r="E9" s="58" t="s">
        <v>355</v>
      </c>
      <c r="F9" s="87" t="s">
        <v>356</v>
      </c>
      <c r="G9" s="33">
        <v>0.01089699074074074</v>
      </c>
      <c r="H9" s="34">
        <v>3</v>
      </c>
    </row>
    <row r="10" spans="2:8" ht="12.75">
      <c r="B10" s="28">
        <v>37</v>
      </c>
      <c r="C10" s="58" t="s">
        <v>266</v>
      </c>
      <c r="D10" s="58" t="s">
        <v>313</v>
      </c>
      <c r="E10" s="58" t="s">
        <v>314</v>
      </c>
      <c r="F10" s="157" t="s">
        <v>267</v>
      </c>
      <c r="G10" s="33">
        <v>0.010909722222222223</v>
      </c>
      <c r="H10" s="34">
        <v>4</v>
      </c>
    </row>
    <row r="11" spans="2:8" ht="12.75">
      <c r="B11" s="28">
        <v>43</v>
      </c>
      <c r="C11" s="58" t="s">
        <v>408</v>
      </c>
      <c r="D11" s="58" t="s">
        <v>399</v>
      </c>
      <c r="E11" s="58" t="s">
        <v>395</v>
      </c>
      <c r="F11" s="59" t="s">
        <v>197</v>
      </c>
      <c r="G11" s="33">
        <v>0.01118865740740741</v>
      </c>
      <c r="H11" s="34">
        <v>5</v>
      </c>
    </row>
    <row r="12" spans="2:8" ht="12.75">
      <c r="B12" s="28">
        <v>15</v>
      </c>
      <c r="C12" s="58" t="s">
        <v>357</v>
      </c>
      <c r="D12" s="58" t="s">
        <v>358</v>
      </c>
      <c r="E12" s="123">
        <v>1987</v>
      </c>
      <c r="F12" s="87" t="s">
        <v>359</v>
      </c>
      <c r="G12" s="33">
        <v>0.011342592592592592</v>
      </c>
      <c r="H12" s="34">
        <v>6</v>
      </c>
    </row>
    <row r="13" spans="2:8" ht="12.75">
      <c r="B13" s="28">
        <v>38</v>
      </c>
      <c r="C13" s="58" t="s">
        <v>315</v>
      </c>
      <c r="D13" s="58" t="s">
        <v>122</v>
      </c>
      <c r="E13" s="58" t="s">
        <v>316</v>
      </c>
      <c r="F13" s="157" t="s">
        <v>317</v>
      </c>
      <c r="G13" s="33">
        <v>0.011381944444444445</v>
      </c>
      <c r="H13" s="34">
        <v>7</v>
      </c>
    </row>
    <row r="14" spans="2:8" ht="12.75">
      <c r="B14" s="28">
        <v>41</v>
      </c>
      <c r="C14" s="58" t="s">
        <v>231</v>
      </c>
      <c r="D14" s="58" t="s">
        <v>51</v>
      </c>
      <c r="E14" s="58" t="s">
        <v>395</v>
      </c>
      <c r="F14" s="59" t="s">
        <v>197</v>
      </c>
      <c r="G14" s="33">
        <v>0.011930555555555555</v>
      </c>
      <c r="H14" s="34">
        <v>8</v>
      </c>
    </row>
    <row r="15" spans="2:8" ht="12.75">
      <c r="B15" s="28">
        <v>32</v>
      </c>
      <c r="C15" s="58" t="s">
        <v>360</v>
      </c>
      <c r="D15" s="58" t="s">
        <v>272</v>
      </c>
      <c r="E15" s="50">
        <v>1986</v>
      </c>
      <c r="F15" s="32" t="s">
        <v>361</v>
      </c>
      <c r="G15" s="124">
        <v>0.012119212962962964</v>
      </c>
      <c r="H15" s="34">
        <v>9</v>
      </c>
    </row>
    <row r="16" spans="2:8" ht="12.75">
      <c r="B16" s="28">
        <v>9</v>
      </c>
      <c r="C16" s="58" t="s">
        <v>99</v>
      </c>
      <c r="D16" s="58" t="s">
        <v>100</v>
      </c>
      <c r="E16" s="123" t="s">
        <v>362</v>
      </c>
      <c r="F16" s="87" t="s">
        <v>363</v>
      </c>
      <c r="G16" s="33">
        <v>0.012185185185185186</v>
      </c>
      <c r="H16" s="34">
        <v>10</v>
      </c>
    </row>
    <row r="17" spans="2:8" ht="12.75">
      <c r="B17" s="28">
        <v>16</v>
      </c>
      <c r="C17" s="58" t="s">
        <v>364</v>
      </c>
      <c r="D17" s="58" t="s">
        <v>109</v>
      </c>
      <c r="E17" s="123" t="s">
        <v>327</v>
      </c>
      <c r="F17" s="87" t="s">
        <v>365</v>
      </c>
      <c r="G17" s="33">
        <v>0.012277777777777778</v>
      </c>
      <c r="H17" s="34">
        <v>11</v>
      </c>
    </row>
    <row r="18" spans="2:8" ht="12.75">
      <c r="B18" s="28">
        <v>11</v>
      </c>
      <c r="C18" s="58" t="s">
        <v>366</v>
      </c>
      <c r="D18" s="58" t="s">
        <v>128</v>
      </c>
      <c r="E18" s="123" t="s">
        <v>367</v>
      </c>
      <c r="F18" s="87" t="s">
        <v>52</v>
      </c>
      <c r="G18" s="33">
        <v>0.01228935185185185</v>
      </c>
      <c r="H18" s="34">
        <v>12</v>
      </c>
    </row>
    <row r="19" spans="2:8" ht="12.75">
      <c r="B19" s="28">
        <v>40</v>
      </c>
      <c r="C19" s="58" t="s">
        <v>266</v>
      </c>
      <c r="D19" s="58" t="s">
        <v>397</v>
      </c>
      <c r="E19" s="58" t="s">
        <v>409</v>
      </c>
      <c r="F19" s="59" t="s">
        <v>267</v>
      </c>
      <c r="G19" s="33">
        <v>0.01235300925925926</v>
      </c>
      <c r="H19" s="34">
        <v>13</v>
      </c>
    </row>
    <row r="20" spans="2:8" ht="12.75">
      <c r="B20" s="28">
        <v>54</v>
      </c>
      <c r="C20" s="58" t="s">
        <v>420</v>
      </c>
      <c r="D20" s="58" t="s">
        <v>191</v>
      </c>
      <c r="E20" s="58" t="s">
        <v>421</v>
      </c>
      <c r="F20" s="87" t="s">
        <v>422</v>
      </c>
      <c r="G20" s="33">
        <v>0.01246064814814815</v>
      </c>
      <c r="H20" s="34">
        <v>14</v>
      </c>
    </row>
    <row r="21" spans="2:8" ht="12.75">
      <c r="B21" s="28">
        <v>30</v>
      </c>
      <c r="C21" s="58" t="s">
        <v>182</v>
      </c>
      <c r="D21" s="58" t="s">
        <v>100</v>
      </c>
      <c r="E21" s="86" t="s">
        <v>334</v>
      </c>
      <c r="F21" s="32" t="s">
        <v>368</v>
      </c>
      <c r="G21" s="124">
        <v>0.01247800925925926</v>
      </c>
      <c r="H21" s="34">
        <v>15</v>
      </c>
    </row>
    <row r="22" spans="2:8" ht="12.75">
      <c r="B22" s="28">
        <v>2</v>
      </c>
      <c r="C22" s="58" t="s">
        <v>369</v>
      </c>
      <c r="D22" s="58" t="s">
        <v>128</v>
      </c>
      <c r="E22" s="58" t="s">
        <v>370</v>
      </c>
      <c r="F22" s="125" t="s">
        <v>170</v>
      </c>
      <c r="G22" s="33">
        <v>0.012487268518518517</v>
      </c>
      <c r="H22" s="34">
        <v>16</v>
      </c>
    </row>
    <row r="23" spans="2:8" ht="12.75">
      <c r="B23" s="28">
        <v>24</v>
      </c>
      <c r="C23" s="58" t="s">
        <v>371</v>
      </c>
      <c r="D23" s="58" t="s">
        <v>104</v>
      </c>
      <c r="E23" s="123" t="s">
        <v>341</v>
      </c>
      <c r="F23" s="87" t="s">
        <v>372</v>
      </c>
      <c r="G23" s="33">
        <v>0.012534722222222223</v>
      </c>
      <c r="H23" s="34">
        <v>17</v>
      </c>
    </row>
    <row r="24" spans="2:8" ht="12.75">
      <c r="B24" s="28">
        <v>44</v>
      </c>
      <c r="C24" s="58" t="s">
        <v>410</v>
      </c>
      <c r="D24" s="58" t="s">
        <v>81</v>
      </c>
      <c r="E24" s="58" t="s">
        <v>411</v>
      </c>
      <c r="F24" s="59" t="s">
        <v>412</v>
      </c>
      <c r="G24" s="33">
        <v>0.012640046296296297</v>
      </c>
      <c r="H24" s="34">
        <v>18</v>
      </c>
    </row>
    <row r="25" spans="2:8" ht="12.75">
      <c r="B25" s="28">
        <v>36</v>
      </c>
      <c r="C25" s="58" t="s">
        <v>318</v>
      </c>
      <c r="D25" s="58" t="s">
        <v>191</v>
      </c>
      <c r="E25" s="58" t="s">
        <v>307</v>
      </c>
      <c r="F25" s="157" t="s">
        <v>319</v>
      </c>
      <c r="G25" s="33">
        <v>0.01269212962962963</v>
      </c>
      <c r="H25" s="34">
        <v>19</v>
      </c>
    </row>
    <row r="26" spans="2:8" ht="12.75">
      <c r="B26" s="28">
        <v>12</v>
      </c>
      <c r="C26" s="58" t="s">
        <v>373</v>
      </c>
      <c r="D26" s="58" t="s">
        <v>374</v>
      </c>
      <c r="E26" s="123" t="s">
        <v>375</v>
      </c>
      <c r="F26" s="87"/>
      <c r="G26" s="33">
        <v>0.012723379629629628</v>
      </c>
      <c r="H26" s="34">
        <v>20</v>
      </c>
    </row>
    <row r="27" spans="2:8" ht="12.75">
      <c r="B27" s="28">
        <v>17</v>
      </c>
      <c r="C27" s="58" t="s">
        <v>376</v>
      </c>
      <c r="D27" s="58" t="s">
        <v>377</v>
      </c>
      <c r="E27" s="123" t="s">
        <v>375</v>
      </c>
      <c r="F27" s="87" t="s">
        <v>378</v>
      </c>
      <c r="G27" s="33">
        <v>0.012746527777777778</v>
      </c>
      <c r="H27" s="34">
        <v>21</v>
      </c>
    </row>
    <row r="28" spans="2:8" ht="12.75">
      <c r="B28" s="28">
        <v>3</v>
      </c>
      <c r="C28" s="58" t="s">
        <v>192</v>
      </c>
      <c r="D28" s="58" t="s">
        <v>109</v>
      </c>
      <c r="E28" s="58" t="s">
        <v>334</v>
      </c>
      <c r="F28" s="59" t="s">
        <v>193</v>
      </c>
      <c r="G28" s="33">
        <v>0.012842592592592593</v>
      </c>
      <c r="H28" s="34">
        <v>22</v>
      </c>
    </row>
    <row r="29" spans="2:8" ht="12.75">
      <c r="B29" s="28">
        <v>46</v>
      </c>
      <c r="C29" s="58" t="s">
        <v>183</v>
      </c>
      <c r="D29" s="58" t="s">
        <v>413</v>
      </c>
      <c r="E29" s="50">
        <v>1973</v>
      </c>
      <c r="F29" s="31"/>
      <c r="G29" s="124">
        <v>0.012887731481481481</v>
      </c>
      <c r="H29" s="34">
        <v>23</v>
      </c>
    </row>
    <row r="30" spans="2:8" ht="12.75">
      <c r="B30" s="28">
        <v>53</v>
      </c>
      <c r="C30" s="58" t="s">
        <v>423</v>
      </c>
      <c r="D30" s="58" t="s">
        <v>424</v>
      </c>
      <c r="E30" s="58" t="s">
        <v>421</v>
      </c>
      <c r="F30" s="158" t="s">
        <v>425</v>
      </c>
      <c r="G30" s="33">
        <v>0.012910879629629628</v>
      </c>
      <c r="H30" s="34">
        <v>24</v>
      </c>
    </row>
    <row r="31" spans="2:8" ht="12.75">
      <c r="B31" s="28">
        <v>23</v>
      </c>
      <c r="C31" s="58" t="s">
        <v>349</v>
      </c>
      <c r="D31" s="58" t="s">
        <v>87</v>
      </c>
      <c r="E31" s="123" t="s">
        <v>321</v>
      </c>
      <c r="F31" s="87"/>
      <c r="G31" s="33">
        <v>0.012996527777777779</v>
      </c>
      <c r="H31" s="34">
        <v>25</v>
      </c>
    </row>
    <row r="32" spans="2:8" ht="12.75">
      <c r="B32" s="28">
        <v>48</v>
      </c>
      <c r="C32" s="58" t="s">
        <v>396</v>
      </c>
      <c r="D32" s="58" t="s">
        <v>404</v>
      </c>
      <c r="E32" s="50">
        <v>1969</v>
      </c>
      <c r="F32" s="59" t="s">
        <v>46</v>
      </c>
      <c r="G32" s="124">
        <v>0.013190972222222222</v>
      </c>
      <c r="H32" s="34">
        <v>26</v>
      </c>
    </row>
    <row r="33" spans="2:8" ht="12.75">
      <c r="B33" s="28">
        <v>25</v>
      </c>
      <c r="C33" s="58" t="s">
        <v>379</v>
      </c>
      <c r="D33" s="58" t="s">
        <v>104</v>
      </c>
      <c r="E33" s="123" t="s">
        <v>380</v>
      </c>
      <c r="F33" s="87" t="s">
        <v>372</v>
      </c>
      <c r="G33" s="33">
        <v>0.013320601851851853</v>
      </c>
      <c r="H33" s="34">
        <v>27</v>
      </c>
    </row>
    <row r="34" spans="2:8" ht="12.75">
      <c r="B34" s="28">
        <v>52</v>
      </c>
      <c r="C34" s="58" t="s">
        <v>426</v>
      </c>
      <c r="D34" s="58" t="s">
        <v>427</v>
      </c>
      <c r="E34" s="58" t="s">
        <v>428</v>
      </c>
      <c r="F34" s="59" t="s">
        <v>429</v>
      </c>
      <c r="G34" s="33">
        <v>0.013332175925925926</v>
      </c>
      <c r="H34" s="34">
        <v>28</v>
      </c>
    </row>
    <row r="35" spans="2:8" ht="12.75">
      <c r="B35" s="28">
        <v>21</v>
      </c>
      <c r="C35" s="58" t="s">
        <v>381</v>
      </c>
      <c r="D35" s="58" t="s">
        <v>374</v>
      </c>
      <c r="E35" s="123" t="s">
        <v>382</v>
      </c>
      <c r="F35" s="87" t="s">
        <v>383</v>
      </c>
      <c r="G35" s="33">
        <v>0.01334375</v>
      </c>
      <c r="H35" s="34">
        <v>29</v>
      </c>
    </row>
    <row r="36" spans="2:8" ht="12.75">
      <c r="B36" s="28">
        <v>13</v>
      </c>
      <c r="C36" s="58" t="s">
        <v>73</v>
      </c>
      <c r="D36" s="58" t="s">
        <v>374</v>
      </c>
      <c r="E36" s="123" t="s">
        <v>344</v>
      </c>
      <c r="F36" s="87" t="s">
        <v>384</v>
      </c>
      <c r="G36" s="33">
        <v>0.013369212962962963</v>
      </c>
      <c r="H36" s="34">
        <v>30</v>
      </c>
    </row>
    <row r="37" spans="2:8" ht="12.75">
      <c r="B37" s="28">
        <v>55</v>
      </c>
      <c r="C37" s="58" t="s">
        <v>298</v>
      </c>
      <c r="D37" s="58" t="s">
        <v>183</v>
      </c>
      <c r="E37" s="58" t="s">
        <v>430</v>
      </c>
      <c r="F37" s="59" t="s">
        <v>431</v>
      </c>
      <c r="G37" s="33">
        <v>0.013528935185185186</v>
      </c>
      <c r="H37" s="34">
        <v>31</v>
      </c>
    </row>
    <row r="38" spans="2:8" ht="12.75">
      <c r="B38" s="28">
        <v>7</v>
      </c>
      <c r="C38" s="58" t="s">
        <v>385</v>
      </c>
      <c r="D38" s="58" t="s">
        <v>126</v>
      </c>
      <c r="E38" s="58" t="s">
        <v>323</v>
      </c>
      <c r="F38" s="87" t="s">
        <v>386</v>
      </c>
      <c r="G38" s="33">
        <v>0.013759259259259258</v>
      </c>
      <c r="H38" s="34">
        <v>32</v>
      </c>
    </row>
    <row r="39" spans="2:8" ht="12.75">
      <c r="B39" s="28">
        <v>47</v>
      </c>
      <c r="C39" s="58" t="s">
        <v>414</v>
      </c>
      <c r="D39" s="58" t="s">
        <v>415</v>
      </c>
      <c r="E39" s="58" t="s">
        <v>416</v>
      </c>
      <c r="F39" s="59" t="s">
        <v>331</v>
      </c>
      <c r="G39" s="33">
        <v>0.013875</v>
      </c>
      <c r="H39" s="34">
        <v>33</v>
      </c>
    </row>
    <row r="40" spans="2:8" ht="12.75">
      <c r="B40" s="28">
        <v>10</v>
      </c>
      <c r="C40" s="58" t="s">
        <v>387</v>
      </c>
      <c r="D40" s="58" t="s">
        <v>227</v>
      </c>
      <c r="E40" s="123" t="s">
        <v>362</v>
      </c>
      <c r="F40" s="87" t="s">
        <v>388</v>
      </c>
      <c r="G40" s="33">
        <v>0.014019675925925927</v>
      </c>
      <c r="H40" s="34">
        <v>34</v>
      </c>
    </row>
    <row r="41" spans="2:8" ht="12.75">
      <c r="B41" s="28">
        <v>65</v>
      </c>
      <c r="C41" s="58" t="s">
        <v>442</v>
      </c>
      <c r="D41" s="58" t="s">
        <v>404</v>
      </c>
      <c r="E41" s="50">
        <v>1948</v>
      </c>
      <c r="F41" s="157" t="s">
        <v>443</v>
      </c>
      <c r="G41" s="124">
        <v>0.014075231481481482</v>
      </c>
      <c r="H41" s="34">
        <v>35</v>
      </c>
    </row>
    <row r="42" spans="2:8" ht="12.75">
      <c r="B42" s="28">
        <v>50</v>
      </c>
      <c r="C42" s="58" t="s">
        <v>432</v>
      </c>
      <c r="D42" s="58" t="s">
        <v>404</v>
      </c>
      <c r="E42" s="58" t="s">
        <v>428</v>
      </c>
      <c r="F42" s="59" t="s">
        <v>433</v>
      </c>
      <c r="G42" s="33">
        <v>0.014158564814814813</v>
      </c>
      <c r="H42" s="34">
        <v>36</v>
      </c>
    </row>
    <row r="43" spans="2:8" ht="12.75">
      <c r="B43" s="28">
        <v>31</v>
      </c>
      <c r="C43" s="58" t="s">
        <v>389</v>
      </c>
      <c r="D43" s="58" t="s">
        <v>183</v>
      </c>
      <c r="E43" s="50">
        <v>1986</v>
      </c>
      <c r="F43" s="32" t="s">
        <v>368</v>
      </c>
      <c r="G43" s="124">
        <v>0.014186342592592592</v>
      </c>
      <c r="H43" s="34">
        <v>37</v>
      </c>
    </row>
    <row r="44" spans="2:8" ht="12.75">
      <c r="B44" s="28">
        <v>19</v>
      </c>
      <c r="C44" s="58" t="s">
        <v>390</v>
      </c>
      <c r="D44" s="58" t="s">
        <v>128</v>
      </c>
      <c r="E44" s="123" t="s">
        <v>344</v>
      </c>
      <c r="F44" s="87" t="s">
        <v>391</v>
      </c>
      <c r="G44" s="33">
        <v>0.014399305555555554</v>
      </c>
      <c r="H44" s="34">
        <v>38</v>
      </c>
    </row>
    <row r="45" spans="2:8" ht="12.75">
      <c r="B45" s="28">
        <v>42</v>
      </c>
      <c r="C45" s="58" t="s">
        <v>399</v>
      </c>
      <c r="D45" s="58" t="s">
        <v>417</v>
      </c>
      <c r="E45" s="58" t="s">
        <v>395</v>
      </c>
      <c r="F45" s="87" t="s">
        <v>63</v>
      </c>
      <c r="G45" s="33">
        <v>0.01452199074074074</v>
      </c>
      <c r="H45" s="34">
        <v>39</v>
      </c>
    </row>
    <row r="46" spans="2:8" ht="12.75">
      <c r="B46" s="28">
        <v>63</v>
      </c>
      <c r="C46" s="58" t="s">
        <v>185</v>
      </c>
      <c r="D46" s="58" t="s">
        <v>399</v>
      </c>
      <c r="E46" s="58" t="s">
        <v>444</v>
      </c>
      <c r="F46" s="157" t="s">
        <v>445</v>
      </c>
      <c r="G46" s="33">
        <v>0.014563657407407407</v>
      </c>
      <c r="H46" s="34">
        <v>40</v>
      </c>
    </row>
    <row r="47" spans="2:8" ht="12.75">
      <c r="B47" s="28">
        <v>20</v>
      </c>
      <c r="C47" s="58" t="s">
        <v>73</v>
      </c>
      <c r="D47" s="58" t="s">
        <v>229</v>
      </c>
      <c r="E47" s="123" t="s">
        <v>380</v>
      </c>
      <c r="F47" s="87" t="s">
        <v>52</v>
      </c>
      <c r="G47" s="33">
        <v>0.014656250000000001</v>
      </c>
      <c r="H47" s="34">
        <v>41</v>
      </c>
    </row>
    <row r="48" spans="2:8" ht="12.75">
      <c r="B48" s="28">
        <v>27</v>
      </c>
      <c r="C48" s="58" t="s">
        <v>392</v>
      </c>
      <c r="D48" s="58" t="s">
        <v>100</v>
      </c>
      <c r="E48" s="58" t="s">
        <v>380</v>
      </c>
      <c r="F48" s="87" t="s">
        <v>393</v>
      </c>
      <c r="G48" s="124">
        <v>0.014663194444444444</v>
      </c>
      <c r="H48" s="34">
        <v>42</v>
      </c>
    </row>
    <row r="49" spans="2:8" ht="12.75">
      <c r="B49" s="28">
        <v>28</v>
      </c>
      <c r="C49" s="58" t="s">
        <v>394</v>
      </c>
      <c r="D49" s="58" t="s">
        <v>87</v>
      </c>
      <c r="E49" s="50">
        <v>1995</v>
      </c>
      <c r="F49" s="32" t="s">
        <v>363</v>
      </c>
      <c r="G49" s="124">
        <v>0.01467361111111111</v>
      </c>
      <c r="H49" s="34">
        <v>43</v>
      </c>
    </row>
    <row r="50" spans="2:8" ht="12.75">
      <c r="B50" s="28">
        <v>61</v>
      </c>
      <c r="C50" s="58" t="s">
        <v>446</v>
      </c>
      <c r="D50" s="58" t="s">
        <v>447</v>
      </c>
      <c r="E50" s="58" t="s">
        <v>448</v>
      </c>
      <c r="F50" s="157" t="s">
        <v>449</v>
      </c>
      <c r="G50" s="33">
        <v>0.014773148148148148</v>
      </c>
      <c r="H50" s="34">
        <v>44</v>
      </c>
    </row>
    <row r="51" spans="2:8" ht="12.75">
      <c r="B51" s="28">
        <v>94</v>
      </c>
      <c r="C51" s="58" t="s">
        <v>105</v>
      </c>
      <c r="D51" s="58" t="s">
        <v>284</v>
      </c>
      <c r="E51" s="123" t="s">
        <v>395</v>
      </c>
      <c r="F51" s="87"/>
      <c r="G51" s="33">
        <v>0.014956018518518516</v>
      </c>
      <c r="H51" s="34">
        <v>45</v>
      </c>
    </row>
    <row r="52" spans="2:8" ht="12.75">
      <c r="B52" s="28">
        <v>58</v>
      </c>
      <c r="C52" s="58" t="s">
        <v>434</v>
      </c>
      <c r="D52" s="58" t="s">
        <v>435</v>
      </c>
      <c r="E52" s="58" t="s">
        <v>436</v>
      </c>
      <c r="F52" s="59" t="s">
        <v>437</v>
      </c>
      <c r="G52" s="124">
        <v>0.015232638888888888</v>
      </c>
      <c r="H52" s="34">
        <v>46</v>
      </c>
    </row>
    <row r="53" spans="2:8" ht="12.75">
      <c r="B53" s="28">
        <v>64</v>
      </c>
      <c r="C53" s="58" t="s">
        <v>257</v>
      </c>
      <c r="D53" s="58" t="s">
        <v>374</v>
      </c>
      <c r="E53" s="58" t="s">
        <v>448</v>
      </c>
      <c r="F53" s="59" t="s">
        <v>107</v>
      </c>
      <c r="G53" s="33">
        <v>0.015262731481481481</v>
      </c>
      <c r="H53" s="34">
        <v>47</v>
      </c>
    </row>
    <row r="54" spans="2:8" ht="12.75">
      <c r="B54" s="28">
        <v>29</v>
      </c>
      <c r="C54" s="58" t="s">
        <v>396</v>
      </c>
      <c r="D54" s="58" t="s">
        <v>397</v>
      </c>
      <c r="E54" s="50">
        <v>1994</v>
      </c>
      <c r="F54" s="32" t="s">
        <v>363</v>
      </c>
      <c r="G54" s="124">
        <v>0.015287037037037036</v>
      </c>
      <c r="H54" s="34">
        <v>48</v>
      </c>
    </row>
    <row r="55" spans="2:8" ht="12.75">
      <c r="B55" s="28">
        <v>51</v>
      </c>
      <c r="C55" s="58" t="s">
        <v>403</v>
      </c>
      <c r="D55" s="58" t="s">
        <v>418</v>
      </c>
      <c r="E55" s="58" t="s">
        <v>438</v>
      </c>
      <c r="F55" s="59" t="s">
        <v>439</v>
      </c>
      <c r="G55" s="33">
        <v>0.015399305555555555</v>
      </c>
      <c r="H55" s="34">
        <v>49</v>
      </c>
    </row>
    <row r="56" spans="2:8" ht="12.75">
      <c r="B56" s="28">
        <v>60</v>
      </c>
      <c r="C56" s="58" t="s">
        <v>262</v>
      </c>
      <c r="D56" s="58" t="s">
        <v>399</v>
      </c>
      <c r="E56" s="58" t="s">
        <v>444</v>
      </c>
      <c r="F56" s="157" t="s">
        <v>161</v>
      </c>
      <c r="G56" s="33">
        <v>0.015516203703703704</v>
      </c>
      <c r="H56" s="34">
        <v>50</v>
      </c>
    </row>
    <row r="57" spans="2:8" ht="12.75">
      <c r="B57" s="28">
        <v>39</v>
      </c>
      <c r="C57" s="58" t="s">
        <v>263</v>
      </c>
      <c r="D57" s="58" t="s">
        <v>100</v>
      </c>
      <c r="E57" s="58" t="s">
        <v>281</v>
      </c>
      <c r="F57" s="157" t="s">
        <v>265</v>
      </c>
      <c r="G57" s="33">
        <v>0.015965277777777776</v>
      </c>
      <c r="H57" s="34">
        <v>51</v>
      </c>
    </row>
    <row r="58" spans="2:8" ht="12.75">
      <c r="B58" s="28">
        <v>18</v>
      </c>
      <c r="C58" s="58" t="s">
        <v>398</v>
      </c>
      <c r="D58" s="58" t="s">
        <v>399</v>
      </c>
      <c r="E58" s="123" t="s">
        <v>355</v>
      </c>
      <c r="F58" s="87" t="s">
        <v>400</v>
      </c>
      <c r="G58" s="33">
        <v>0.01607986111111111</v>
      </c>
      <c r="H58" s="34">
        <v>52</v>
      </c>
    </row>
    <row r="59" spans="2:8" ht="12.75">
      <c r="B59" s="28">
        <v>26</v>
      </c>
      <c r="C59" s="58" t="s">
        <v>401</v>
      </c>
      <c r="D59" s="58" t="s">
        <v>183</v>
      </c>
      <c r="E59" s="135">
        <v>1977</v>
      </c>
      <c r="F59" s="31"/>
      <c r="G59" s="124">
        <v>0.01628472222222222</v>
      </c>
      <c r="H59" s="34">
        <v>53</v>
      </c>
    </row>
    <row r="60" spans="2:8" ht="12.75">
      <c r="B60" s="28">
        <v>71</v>
      </c>
      <c r="C60" s="58" t="s">
        <v>454</v>
      </c>
      <c r="D60" s="58" t="s">
        <v>455</v>
      </c>
      <c r="E60" s="58" t="s">
        <v>456</v>
      </c>
      <c r="F60" s="157" t="s">
        <v>331</v>
      </c>
      <c r="G60" s="33">
        <v>0.016435185185185188</v>
      </c>
      <c r="H60" s="34">
        <v>54</v>
      </c>
    </row>
    <row r="61" spans="2:8" ht="12.75">
      <c r="B61" s="28">
        <v>6</v>
      </c>
      <c r="C61" s="58" t="s">
        <v>75</v>
      </c>
      <c r="D61" s="58" t="s">
        <v>377</v>
      </c>
      <c r="E61" s="58" t="s">
        <v>347</v>
      </c>
      <c r="F61" s="87" t="s">
        <v>402</v>
      </c>
      <c r="G61" s="33">
        <v>0.016506944444444446</v>
      </c>
      <c r="H61" s="34">
        <v>55</v>
      </c>
    </row>
    <row r="62" spans="2:8" ht="12.75">
      <c r="B62" s="28">
        <v>45</v>
      </c>
      <c r="C62" s="58" t="s">
        <v>390</v>
      </c>
      <c r="D62" s="58" t="s">
        <v>418</v>
      </c>
      <c r="E62" s="58" t="s">
        <v>419</v>
      </c>
      <c r="F62" s="59" t="s">
        <v>391</v>
      </c>
      <c r="G62" s="33">
        <v>0.016533564814814817</v>
      </c>
      <c r="H62" s="34">
        <v>56</v>
      </c>
    </row>
    <row r="63" spans="2:8" ht="12.75">
      <c r="B63" s="28">
        <v>1</v>
      </c>
      <c r="C63" s="58" t="s">
        <v>403</v>
      </c>
      <c r="D63" s="58" t="s">
        <v>404</v>
      </c>
      <c r="E63" s="58" t="s">
        <v>405</v>
      </c>
      <c r="F63" s="59" t="s">
        <v>151</v>
      </c>
      <c r="G63" s="33">
        <v>0.016899305555555556</v>
      </c>
      <c r="H63" s="34">
        <v>57</v>
      </c>
    </row>
    <row r="64" spans="2:8" ht="12.75">
      <c r="B64" s="28">
        <v>8</v>
      </c>
      <c r="C64" s="58" t="s">
        <v>406</v>
      </c>
      <c r="D64" s="58" t="s">
        <v>109</v>
      </c>
      <c r="E64" s="123" t="s">
        <v>362</v>
      </c>
      <c r="F64" s="87" t="s">
        <v>402</v>
      </c>
      <c r="G64" s="33">
        <v>0.017104166666666667</v>
      </c>
      <c r="H64" s="34">
        <v>58</v>
      </c>
    </row>
    <row r="65" spans="2:8" ht="12.75">
      <c r="B65" s="28">
        <v>62</v>
      </c>
      <c r="C65" s="58" t="s">
        <v>450</v>
      </c>
      <c r="D65" s="58" t="s">
        <v>451</v>
      </c>
      <c r="E65" s="58" t="s">
        <v>452</v>
      </c>
      <c r="F65" s="157" t="s">
        <v>453</v>
      </c>
      <c r="G65" s="33">
        <v>0.017315972222222222</v>
      </c>
      <c r="H65" s="34">
        <v>59</v>
      </c>
    </row>
    <row r="66" spans="2:8" ht="12.75">
      <c r="B66" s="28">
        <v>4</v>
      </c>
      <c r="C66" s="58" t="s">
        <v>121</v>
      </c>
      <c r="D66" s="58" t="s">
        <v>258</v>
      </c>
      <c r="E66" s="58" t="s">
        <v>407</v>
      </c>
      <c r="F66" s="87" t="s">
        <v>402</v>
      </c>
      <c r="G66" s="33">
        <v>0.017431712962962965</v>
      </c>
      <c r="H66" s="34">
        <v>60</v>
      </c>
    </row>
    <row r="67" spans="2:8" ht="12.75">
      <c r="B67" s="28">
        <v>56</v>
      </c>
      <c r="C67" s="58" t="s">
        <v>440</v>
      </c>
      <c r="D67" s="58" t="s">
        <v>404</v>
      </c>
      <c r="E67" s="50">
        <v>1962</v>
      </c>
      <c r="F67" s="59" t="s">
        <v>441</v>
      </c>
      <c r="G67" s="124">
        <v>0.017535879629629627</v>
      </c>
      <c r="H67" s="34">
        <v>61</v>
      </c>
    </row>
    <row r="68" spans="2:8" ht="13.5" thickBot="1">
      <c r="B68" s="60">
        <v>70</v>
      </c>
      <c r="C68" s="61" t="s">
        <v>364</v>
      </c>
      <c r="D68" s="61" t="s">
        <v>87</v>
      </c>
      <c r="E68" s="61" t="s">
        <v>457</v>
      </c>
      <c r="F68" s="111" t="s">
        <v>458</v>
      </c>
      <c r="G68" s="63">
        <v>0.018023148148148146</v>
      </c>
      <c r="H68" s="47">
        <v>62</v>
      </c>
    </row>
  </sheetData>
  <hyperlinks>
    <hyperlink ref="C2" location="Obsah!A1" display="Obsah!A1"/>
  </hyperlinks>
  <printOptions/>
  <pageMargins left="0.59" right="0.59" top="0.98" bottom="0.98" header="0.31" footer="0.31"/>
  <pageSetup horizontalDpi="300" verticalDpi="300" orientation="portrait" paperSize="9"/>
  <headerFooter alignWithMargins="0">
    <oddFooter>&amp;CStaropacký horský kros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5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Obsah!$D$9</f>
        <v>mlíčňáci II.</v>
      </c>
      <c r="E2" s="18"/>
      <c r="G2" t="str">
        <f>Obsah!$G$9&amp;" - "&amp;Obsah!$I$9</f>
        <v>2009 - 2010</v>
      </c>
    </row>
    <row r="3" spans="3:6" ht="12.75" customHeight="1">
      <c r="C3" t="s">
        <v>36</v>
      </c>
      <c r="D3" s="18" t="str">
        <f>Obsah!$L$9</f>
        <v>60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24" t="s">
        <v>77</v>
      </c>
      <c r="D7" s="24" t="s">
        <v>78</v>
      </c>
      <c r="E7" s="49">
        <v>2009</v>
      </c>
      <c r="F7" s="25" t="s">
        <v>79</v>
      </c>
      <c r="G7" s="26"/>
      <c r="H7" s="27">
        <v>1</v>
      </c>
    </row>
    <row r="8" spans="2:8" ht="12.75">
      <c r="B8" s="28"/>
      <c r="C8" s="24" t="s">
        <v>80</v>
      </c>
      <c r="D8" s="24" t="s">
        <v>81</v>
      </c>
      <c r="E8" s="49">
        <v>2009</v>
      </c>
      <c r="F8" s="25" t="s">
        <v>82</v>
      </c>
      <c r="G8" s="29"/>
      <c r="H8" s="30">
        <v>2</v>
      </c>
    </row>
    <row r="9" spans="2:8" ht="12.75">
      <c r="B9" s="28"/>
      <c r="C9" s="24" t="s">
        <v>83</v>
      </c>
      <c r="D9" s="24" t="s">
        <v>84</v>
      </c>
      <c r="E9" s="49">
        <v>2009</v>
      </c>
      <c r="F9" s="25" t="s">
        <v>85</v>
      </c>
      <c r="G9" s="29"/>
      <c r="H9" s="30">
        <v>3</v>
      </c>
    </row>
    <row r="10" spans="2:8" ht="12.75">
      <c r="B10" s="28"/>
      <c r="C10" s="31" t="s">
        <v>86</v>
      </c>
      <c r="D10" s="31" t="s">
        <v>87</v>
      </c>
      <c r="E10" s="50">
        <v>2009</v>
      </c>
      <c r="F10" s="32" t="s">
        <v>88</v>
      </c>
      <c r="G10" s="33"/>
      <c r="H10" s="34">
        <v>4</v>
      </c>
    </row>
    <row r="11" spans="2:8" ht="12.75">
      <c r="B11" s="28"/>
      <c r="C11" s="31" t="s">
        <v>89</v>
      </c>
      <c r="D11" s="31" t="s">
        <v>90</v>
      </c>
      <c r="E11" s="50">
        <v>2009</v>
      </c>
      <c r="F11" s="32" t="s">
        <v>88</v>
      </c>
      <c r="G11" s="33"/>
      <c r="H11" s="34">
        <v>5</v>
      </c>
    </row>
    <row r="12" spans="2:8" ht="12.75">
      <c r="B12" s="28"/>
      <c r="C12" s="31" t="s">
        <v>91</v>
      </c>
      <c r="D12" s="31" t="s">
        <v>92</v>
      </c>
      <c r="E12" s="50">
        <v>2009</v>
      </c>
      <c r="F12" s="32" t="s">
        <v>93</v>
      </c>
      <c r="G12" s="33"/>
      <c r="H12" s="34">
        <v>6</v>
      </c>
    </row>
    <row r="13" spans="2:8" ht="12.75">
      <c r="B13" s="28"/>
      <c r="C13" s="31" t="s">
        <v>94</v>
      </c>
      <c r="D13" s="31" t="s">
        <v>95</v>
      </c>
      <c r="E13" s="50">
        <v>2009</v>
      </c>
      <c r="F13" s="32" t="s">
        <v>63</v>
      </c>
      <c r="G13" s="33"/>
      <c r="H13" s="34">
        <v>7</v>
      </c>
    </row>
    <row r="14" spans="2:8" ht="12.75">
      <c r="B14" s="28"/>
      <c r="C14" s="31" t="s">
        <v>96</v>
      </c>
      <c r="D14" s="31" t="s">
        <v>97</v>
      </c>
      <c r="E14" s="50">
        <v>2009</v>
      </c>
      <c r="F14" s="32" t="s">
        <v>98</v>
      </c>
      <c r="G14" s="33"/>
      <c r="H14" s="34">
        <v>8</v>
      </c>
    </row>
    <row r="15" spans="2:8" ht="12.75">
      <c r="B15" s="28"/>
      <c r="C15" s="31" t="s">
        <v>99</v>
      </c>
      <c r="D15" s="31" t="s">
        <v>100</v>
      </c>
      <c r="E15" s="50">
        <v>2009</v>
      </c>
      <c r="F15" s="32" t="s">
        <v>46</v>
      </c>
      <c r="G15" s="33"/>
      <c r="H15" s="34">
        <v>9</v>
      </c>
    </row>
    <row r="16" spans="2:8" ht="12.75">
      <c r="B16" s="28"/>
      <c r="C16" s="31" t="s">
        <v>101</v>
      </c>
      <c r="D16" s="31" t="s">
        <v>102</v>
      </c>
      <c r="E16" s="50">
        <v>2009</v>
      </c>
      <c r="F16" s="32" t="s">
        <v>93</v>
      </c>
      <c r="G16" s="33"/>
      <c r="H16" s="34">
        <v>10</v>
      </c>
    </row>
    <row r="17" spans="2:8" ht="12.75">
      <c r="B17" s="28"/>
      <c r="C17" s="31" t="s">
        <v>73</v>
      </c>
      <c r="D17" s="31" t="s">
        <v>72</v>
      </c>
      <c r="E17" s="50">
        <v>2010</v>
      </c>
      <c r="F17" s="32" t="s">
        <v>63</v>
      </c>
      <c r="G17" s="33"/>
      <c r="H17" s="34">
        <v>11</v>
      </c>
    </row>
    <row r="18" spans="2:8" ht="12.75">
      <c r="B18" s="28"/>
      <c r="C18" s="31" t="s">
        <v>103</v>
      </c>
      <c r="D18" s="31" t="s">
        <v>104</v>
      </c>
      <c r="E18" s="50">
        <v>2009</v>
      </c>
      <c r="F18" s="32" t="s">
        <v>52</v>
      </c>
      <c r="G18" s="33"/>
      <c r="H18" s="34">
        <v>12</v>
      </c>
    </row>
    <row r="19" spans="2:8" ht="12.75">
      <c r="B19" s="28"/>
      <c r="C19" s="31" t="s">
        <v>105</v>
      </c>
      <c r="D19" s="31" t="s">
        <v>106</v>
      </c>
      <c r="E19" s="50">
        <v>2010</v>
      </c>
      <c r="F19" s="32" t="s">
        <v>107</v>
      </c>
      <c r="G19" s="33"/>
      <c r="H19" s="34">
        <v>13</v>
      </c>
    </row>
    <row r="20" spans="2:8" ht="12.75">
      <c r="B20" s="28"/>
      <c r="C20" s="31" t="s">
        <v>108</v>
      </c>
      <c r="D20" s="31" t="s">
        <v>109</v>
      </c>
      <c r="E20" s="50">
        <v>2010</v>
      </c>
      <c r="F20" s="32" t="s">
        <v>110</v>
      </c>
      <c r="G20" s="33"/>
      <c r="H20" s="34">
        <v>14</v>
      </c>
    </row>
    <row r="21" spans="2:8" ht="12.75">
      <c r="B21" s="35"/>
      <c r="C21" s="36" t="s">
        <v>111</v>
      </c>
      <c r="D21" s="36" t="s">
        <v>112</v>
      </c>
      <c r="E21" s="51">
        <v>2009</v>
      </c>
      <c r="F21" s="37" t="s">
        <v>110</v>
      </c>
      <c r="G21" s="38"/>
      <c r="H21" s="34">
        <v>15</v>
      </c>
    </row>
    <row r="22" spans="2:8" ht="12.75">
      <c r="B22" s="39"/>
      <c r="C22" s="40" t="s">
        <v>113</v>
      </c>
      <c r="D22" s="40" t="s">
        <v>114</v>
      </c>
      <c r="E22" s="52">
        <v>2010</v>
      </c>
      <c r="F22" s="41" t="s">
        <v>115</v>
      </c>
      <c r="G22" s="42"/>
      <c r="H22" s="34">
        <v>16</v>
      </c>
    </row>
    <row r="23" spans="2:8" ht="12.75">
      <c r="B23" s="39"/>
      <c r="C23" s="40" t="s">
        <v>116</v>
      </c>
      <c r="D23" s="40" t="s">
        <v>117</v>
      </c>
      <c r="E23" s="52">
        <v>2010</v>
      </c>
      <c r="F23" s="41" t="s">
        <v>118</v>
      </c>
      <c r="G23" s="42"/>
      <c r="H23" s="34">
        <v>17</v>
      </c>
    </row>
    <row r="24" spans="2:8" ht="12.75">
      <c r="B24" s="39"/>
      <c r="C24" s="40" t="s">
        <v>119</v>
      </c>
      <c r="D24" s="40" t="s">
        <v>74</v>
      </c>
      <c r="E24" s="52">
        <v>2010</v>
      </c>
      <c r="F24" s="41" t="s">
        <v>120</v>
      </c>
      <c r="G24" s="42"/>
      <c r="H24" s="34">
        <v>18</v>
      </c>
    </row>
    <row r="25" spans="2:8" ht="12.75">
      <c r="B25" s="39"/>
      <c r="C25" s="40" t="s">
        <v>121</v>
      </c>
      <c r="D25" s="40" t="s">
        <v>122</v>
      </c>
      <c r="E25" s="52">
        <v>2010</v>
      </c>
      <c r="F25" s="41" t="s">
        <v>63</v>
      </c>
      <c r="G25" s="42"/>
      <c r="H25" s="34">
        <v>19</v>
      </c>
    </row>
    <row r="26" spans="2:8" ht="12.75">
      <c r="B26" s="39"/>
      <c r="C26" s="40" t="s">
        <v>73</v>
      </c>
      <c r="D26" s="40" t="s">
        <v>123</v>
      </c>
      <c r="E26" s="52">
        <v>2009</v>
      </c>
      <c r="F26" s="41" t="s">
        <v>124</v>
      </c>
      <c r="G26" s="42"/>
      <c r="H26" s="34">
        <v>20</v>
      </c>
    </row>
    <row r="27" spans="2:8" ht="12.75">
      <c r="B27" s="39"/>
      <c r="C27" s="40" t="s">
        <v>125</v>
      </c>
      <c r="D27" s="40" t="s">
        <v>126</v>
      </c>
      <c r="E27" s="52">
        <v>2009</v>
      </c>
      <c r="F27" s="41" t="s">
        <v>98</v>
      </c>
      <c r="G27" s="42"/>
      <c r="H27" s="34">
        <v>21</v>
      </c>
    </row>
    <row r="28" spans="2:8" ht="12.75">
      <c r="B28" s="39"/>
      <c r="C28" s="40" t="s">
        <v>127</v>
      </c>
      <c r="D28" s="40" t="s">
        <v>128</v>
      </c>
      <c r="E28" s="52">
        <v>2009</v>
      </c>
      <c r="F28" s="41" t="s">
        <v>120</v>
      </c>
      <c r="G28" s="42"/>
      <c r="H28" s="34">
        <v>22</v>
      </c>
    </row>
    <row r="29" spans="2:8" ht="12.75">
      <c r="B29" s="39"/>
      <c r="C29" s="40" t="s">
        <v>129</v>
      </c>
      <c r="D29" s="40" t="s">
        <v>130</v>
      </c>
      <c r="E29" s="52">
        <v>2009</v>
      </c>
      <c r="F29" s="41" t="s">
        <v>131</v>
      </c>
      <c r="G29" s="42"/>
      <c r="H29" s="34">
        <v>23</v>
      </c>
    </row>
    <row r="30" spans="2:8" ht="12.75">
      <c r="B30" s="39"/>
      <c r="C30" s="40" t="s">
        <v>132</v>
      </c>
      <c r="D30" s="40" t="s">
        <v>133</v>
      </c>
      <c r="E30" s="52">
        <v>2010</v>
      </c>
      <c r="F30" s="41" t="s">
        <v>52</v>
      </c>
      <c r="G30" s="42"/>
      <c r="H30" s="34">
        <v>24</v>
      </c>
    </row>
    <row r="31" spans="2:8" ht="13.5" thickBot="1">
      <c r="B31" s="43"/>
      <c r="C31" s="44" t="s">
        <v>134</v>
      </c>
      <c r="D31" s="44" t="s">
        <v>135</v>
      </c>
      <c r="E31" s="53">
        <v>2009</v>
      </c>
      <c r="F31" s="45" t="s">
        <v>63</v>
      </c>
      <c r="G31" s="46"/>
      <c r="H31" s="47">
        <v>25</v>
      </c>
    </row>
    <row r="32" spans="2:8" ht="12.75">
      <c r="B32" s="48"/>
      <c r="C32" s="48"/>
      <c r="D32" s="48"/>
      <c r="E32" s="48"/>
      <c r="F32" s="48"/>
      <c r="G32" s="48"/>
      <c r="H32" s="48"/>
    </row>
    <row r="33" spans="2:8" ht="12.75">
      <c r="B33" s="48"/>
      <c r="C33" s="48"/>
      <c r="D33" s="48"/>
      <c r="E33" s="48"/>
      <c r="F33" s="48"/>
      <c r="G33" s="48"/>
      <c r="H33" s="48"/>
    </row>
    <row r="34" spans="2:8" ht="12.75">
      <c r="B34" s="48"/>
      <c r="C34" s="48"/>
      <c r="D34" s="48"/>
      <c r="E34" s="48"/>
      <c r="F34" s="48"/>
      <c r="G34" s="48"/>
      <c r="H34" s="48"/>
    </row>
    <row r="35" spans="2:8" ht="12.75">
      <c r="B35" s="48"/>
      <c r="C35" s="48"/>
      <c r="D35" s="48"/>
      <c r="E35" s="48"/>
      <c r="F35" s="48"/>
      <c r="G35" s="48"/>
      <c r="H35" s="48"/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H21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Obsah!$D$10</f>
        <v>předškolní dívky</v>
      </c>
      <c r="E2" s="18"/>
      <c r="G2" t="str">
        <f>Obsah!$G$10&amp;" - "&amp;Obsah!$I$10</f>
        <v>2007 - 2008</v>
      </c>
    </row>
    <row r="3" spans="3:6" ht="12.75" customHeight="1">
      <c r="C3" t="s">
        <v>36</v>
      </c>
      <c r="D3" s="18" t="str">
        <f>Obsah!$L$10</f>
        <v>150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54" t="s">
        <v>136</v>
      </c>
      <c r="D7" s="54" t="s">
        <v>137</v>
      </c>
      <c r="E7" s="54" t="s">
        <v>138</v>
      </c>
      <c r="F7" s="55" t="s">
        <v>88</v>
      </c>
      <c r="G7" s="26"/>
      <c r="H7" s="27">
        <v>1</v>
      </c>
    </row>
    <row r="8" spans="2:8" ht="12.75">
      <c r="B8" s="28"/>
      <c r="C8" s="56" t="s">
        <v>139</v>
      </c>
      <c r="D8" s="56" t="s">
        <v>140</v>
      </c>
      <c r="E8" s="56" t="s">
        <v>138</v>
      </c>
      <c r="F8" s="57" t="s">
        <v>120</v>
      </c>
      <c r="G8" s="29"/>
      <c r="H8" s="30">
        <v>2</v>
      </c>
    </row>
    <row r="9" spans="2:8" ht="12.75">
      <c r="B9" s="28"/>
      <c r="C9" s="56" t="s">
        <v>141</v>
      </c>
      <c r="D9" s="56" t="s">
        <v>142</v>
      </c>
      <c r="E9" s="56" t="s">
        <v>143</v>
      </c>
      <c r="F9" s="57" t="s">
        <v>144</v>
      </c>
      <c r="G9" s="29"/>
      <c r="H9" s="30">
        <v>3</v>
      </c>
    </row>
    <row r="10" spans="2:8" ht="12.75">
      <c r="B10" s="28"/>
      <c r="C10" s="58" t="s">
        <v>145</v>
      </c>
      <c r="D10" s="58" t="s">
        <v>146</v>
      </c>
      <c r="E10" s="58" t="s">
        <v>138</v>
      </c>
      <c r="F10" s="59" t="s">
        <v>107</v>
      </c>
      <c r="G10" s="33"/>
      <c r="H10" s="34">
        <v>4</v>
      </c>
    </row>
    <row r="11" spans="2:8" ht="12.75">
      <c r="B11" s="28"/>
      <c r="C11" s="58" t="s">
        <v>147</v>
      </c>
      <c r="D11" s="58" t="s">
        <v>148</v>
      </c>
      <c r="E11" s="58" t="s">
        <v>138</v>
      </c>
      <c r="F11" s="59" t="s">
        <v>149</v>
      </c>
      <c r="G11" s="33"/>
      <c r="H11" s="34">
        <v>5</v>
      </c>
    </row>
    <row r="12" spans="2:8" ht="12.75">
      <c r="B12" s="28"/>
      <c r="C12" s="58" t="s">
        <v>150</v>
      </c>
      <c r="D12" s="58" t="s">
        <v>102</v>
      </c>
      <c r="E12" s="58" t="s">
        <v>138</v>
      </c>
      <c r="F12" s="59" t="s">
        <v>151</v>
      </c>
      <c r="G12" s="33"/>
      <c r="H12" s="34">
        <v>6</v>
      </c>
    </row>
    <row r="13" spans="2:8" ht="12.75">
      <c r="B13" s="28"/>
      <c r="C13" s="58" t="s">
        <v>152</v>
      </c>
      <c r="D13" s="58" t="s">
        <v>153</v>
      </c>
      <c r="E13" s="58" t="s">
        <v>138</v>
      </c>
      <c r="F13" s="59" t="s">
        <v>154</v>
      </c>
      <c r="G13" s="33"/>
      <c r="H13" s="34">
        <v>7</v>
      </c>
    </row>
    <row r="14" spans="2:8" ht="12.75">
      <c r="B14" s="28"/>
      <c r="C14" s="58" t="s">
        <v>155</v>
      </c>
      <c r="D14" s="58" t="s">
        <v>156</v>
      </c>
      <c r="E14" s="58" t="s">
        <v>138</v>
      </c>
      <c r="F14" s="59" t="s">
        <v>98</v>
      </c>
      <c r="G14" s="33"/>
      <c r="H14" s="34">
        <v>8</v>
      </c>
    </row>
    <row r="15" spans="2:8" ht="12.75">
      <c r="B15" s="28"/>
      <c r="C15" s="58" t="s">
        <v>157</v>
      </c>
      <c r="D15" s="58" t="s">
        <v>158</v>
      </c>
      <c r="E15" s="58" t="s">
        <v>143</v>
      </c>
      <c r="F15" s="59" t="s">
        <v>118</v>
      </c>
      <c r="G15" s="33"/>
      <c r="H15" s="34">
        <v>9</v>
      </c>
    </row>
    <row r="16" spans="2:8" ht="12.75">
      <c r="B16" s="28"/>
      <c r="C16" s="58" t="s">
        <v>159</v>
      </c>
      <c r="D16" s="58" t="s">
        <v>160</v>
      </c>
      <c r="E16" s="58" t="s">
        <v>138</v>
      </c>
      <c r="F16" s="59" t="s">
        <v>161</v>
      </c>
      <c r="G16" s="33"/>
      <c r="H16" s="34">
        <v>10</v>
      </c>
    </row>
    <row r="17" spans="2:8" ht="12.75">
      <c r="B17" s="28"/>
      <c r="C17" s="58" t="s">
        <v>162</v>
      </c>
      <c r="D17" s="58" t="s">
        <v>163</v>
      </c>
      <c r="E17" s="58" t="s">
        <v>138</v>
      </c>
      <c r="F17" s="59" t="s">
        <v>164</v>
      </c>
      <c r="G17" s="33"/>
      <c r="H17" s="34">
        <v>11</v>
      </c>
    </row>
    <row r="18" spans="2:8" ht="12.75">
      <c r="B18" s="28"/>
      <c r="C18" s="58" t="s">
        <v>165</v>
      </c>
      <c r="D18" s="58" t="s">
        <v>166</v>
      </c>
      <c r="E18" s="58" t="s">
        <v>143</v>
      </c>
      <c r="F18" s="59" t="s">
        <v>66</v>
      </c>
      <c r="G18" s="33"/>
      <c r="H18" s="34">
        <v>12</v>
      </c>
    </row>
    <row r="19" spans="2:8" ht="12.75">
      <c r="B19" s="28"/>
      <c r="C19" s="58" t="s">
        <v>167</v>
      </c>
      <c r="D19" s="58" t="s">
        <v>168</v>
      </c>
      <c r="E19" s="58" t="s">
        <v>138</v>
      </c>
      <c r="F19" s="59" t="s">
        <v>63</v>
      </c>
      <c r="G19" s="33"/>
      <c r="H19" s="34">
        <v>13</v>
      </c>
    </row>
    <row r="20" spans="2:8" ht="12.75">
      <c r="B20" s="28"/>
      <c r="C20" s="58" t="s">
        <v>169</v>
      </c>
      <c r="D20" s="58" t="s">
        <v>78</v>
      </c>
      <c r="E20" s="58" t="s">
        <v>138</v>
      </c>
      <c r="F20" s="59" t="s">
        <v>170</v>
      </c>
      <c r="G20" s="33"/>
      <c r="H20" s="34">
        <v>14</v>
      </c>
    </row>
    <row r="21" spans="2:8" ht="13.5" thickBot="1">
      <c r="B21" s="60"/>
      <c r="C21" s="61" t="s">
        <v>171</v>
      </c>
      <c r="D21" s="61" t="s">
        <v>172</v>
      </c>
      <c r="E21" s="61" t="s">
        <v>138</v>
      </c>
      <c r="F21" s="62" t="s">
        <v>52</v>
      </c>
      <c r="G21" s="63"/>
      <c r="H21" s="47">
        <v>15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H23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Obsah!$D$11</f>
        <v>předškolní chlapci</v>
      </c>
      <c r="E2" s="18"/>
      <c r="F2" s="18"/>
      <c r="G2" t="str">
        <f>Obsah!$G$11&amp;" - "&amp;Obsah!$I$11</f>
        <v>2007 - 2008</v>
      </c>
    </row>
    <row r="3" spans="3:6" ht="12.75" customHeight="1">
      <c r="C3" t="s">
        <v>36</v>
      </c>
      <c r="D3" s="18" t="str">
        <f>Obsah!$L$11</f>
        <v>150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54" t="s">
        <v>173</v>
      </c>
      <c r="D7" s="54" t="s">
        <v>174</v>
      </c>
      <c r="E7" s="54" t="s">
        <v>143</v>
      </c>
      <c r="F7" s="55" t="s">
        <v>88</v>
      </c>
      <c r="G7" s="26"/>
      <c r="H7" s="27">
        <v>1</v>
      </c>
    </row>
    <row r="8" spans="2:8" ht="12.75">
      <c r="B8" s="28"/>
      <c r="C8" s="56" t="s">
        <v>175</v>
      </c>
      <c r="D8" s="56" t="s">
        <v>81</v>
      </c>
      <c r="E8" s="56" t="s">
        <v>143</v>
      </c>
      <c r="F8" s="57" t="s">
        <v>98</v>
      </c>
      <c r="G8" s="29"/>
      <c r="H8" s="30">
        <v>2</v>
      </c>
    </row>
    <row r="9" spans="2:8" ht="12.75">
      <c r="B9" s="28"/>
      <c r="C9" s="56" t="s">
        <v>176</v>
      </c>
      <c r="D9" s="56" t="s">
        <v>51</v>
      </c>
      <c r="E9" s="56" t="s">
        <v>143</v>
      </c>
      <c r="F9" s="57" t="s">
        <v>88</v>
      </c>
      <c r="G9" s="29"/>
      <c r="H9" s="30">
        <v>3</v>
      </c>
    </row>
    <row r="10" spans="2:8" ht="12.75">
      <c r="B10" s="28"/>
      <c r="C10" s="58" t="s">
        <v>177</v>
      </c>
      <c r="D10" s="58" t="s">
        <v>178</v>
      </c>
      <c r="E10" s="58" t="s">
        <v>143</v>
      </c>
      <c r="F10" s="59" t="s">
        <v>85</v>
      </c>
      <c r="G10" s="33"/>
      <c r="H10" s="34">
        <v>4</v>
      </c>
    </row>
    <row r="11" spans="2:8" ht="12.75">
      <c r="B11" s="28"/>
      <c r="C11" s="58" t="s">
        <v>179</v>
      </c>
      <c r="D11" s="58" t="s">
        <v>81</v>
      </c>
      <c r="E11" s="58" t="s">
        <v>138</v>
      </c>
      <c r="F11" s="59" t="s">
        <v>170</v>
      </c>
      <c r="G11" s="33"/>
      <c r="H11" s="34">
        <v>5</v>
      </c>
    </row>
    <row r="12" spans="2:8" ht="12.75">
      <c r="B12" s="28"/>
      <c r="C12" s="58" t="s">
        <v>180</v>
      </c>
      <c r="D12" s="58" t="s">
        <v>181</v>
      </c>
      <c r="E12" s="58" t="s">
        <v>143</v>
      </c>
      <c r="F12" s="59" t="s">
        <v>63</v>
      </c>
      <c r="G12" s="33"/>
      <c r="H12" s="34">
        <v>6</v>
      </c>
    </row>
    <row r="13" spans="2:8" ht="12.75">
      <c r="B13" s="28"/>
      <c r="C13" s="58" t="s">
        <v>182</v>
      </c>
      <c r="D13" s="58" t="s">
        <v>183</v>
      </c>
      <c r="E13" s="58" t="s">
        <v>143</v>
      </c>
      <c r="F13" s="59" t="s">
        <v>184</v>
      </c>
      <c r="G13" s="33"/>
      <c r="H13" s="34">
        <v>7</v>
      </c>
    </row>
    <row r="14" spans="2:8" ht="12.75">
      <c r="B14" s="28"/>
      <c r="C14" s="58" t="s">
        <v>185</v>
      </c>
      <c r="D14" s="58" t="s">
        <v>186</v>
      </c>
      <c r="E14" s="58" t="s">
        <v>138</v>
      </c>
      <c r="F14" s="59" t="s">
        <v>107</v>
      </c>
      <c r="G14" s="33"/>
      <c r="H14" s="34">
        <v>8</v>
      </c>
    </row>
    <row r="15" spans="2:8" ht="12.75">
      <c r="B15" s="28"/>
      <c r="C15" s="58" t="s">
        <v>187</v>
      </c>
      <c r="D15" s="58" t="s">
        <v>188</v>
      </c>
      <c r="E15" s="58" t="s">
        <v>143</v>
      </c>
      <c r="F15" s="59" t="s">
        <v>98</v>
      </c>
      <c r="G15" s="33"/>
      <c r="H15" s="34">
        <v>9</v>
      </c>
    </row>
    <row r="16" spans="2:8" ht="12.75">
      <c r="B16" s="28"/>
      <c r="C16" s="58" t="s">
        <v>129</v>
      </c>
      <c r="D16" s="58" t="s">
        <v>189</v>
      </c>
      <c r="E16" s="58" t="s">
        <v>138</v>
      </c>
      <c r="F16" s="59" t="s">
        <v>66</v>
      </c>
      <c r="G16" s="33"/>
      <c r="H16" s="34">
        <v>10</v>
      </c>
    </row>
    <row r="17" spans="2:8" ht="12.75">
      <c r="B17" s="28"/>
      <c r="C17" s="58" t="s">
        <v>190</v>
      </c>
      <c r="D17" s="58" t="s">
        <v>191</v>
      </c>
      <c r="E17" s="58" t="s">
        <v>143</v>
      </c>
      <c r="F17" s="59" t="s">
        <v>98</v>
      </c>
      <c r="G17" s="33"/>
      <c r="H17" s="34">
        <v>11</v>
      </c>
    </row>
    <row r="18" spans="2:8" ht="12.75">
      <c r="B18" s="35"/>
      <c r="C18" s="64" t="s">
        <v>192</v>
      </c>
      <c r="D18" s="64" t="s">
        <v>126</v>
      </c>
      <c r="E18" s="64" t="s">
        <v>138</v>
      </c>
      <c r="F18" s="65" t="s">
        <v>193</v>
      </c>
      <c r="G18" s="38"/>
      <c r="H18" s="34">
        <v>12</v>
      </c>
    </row>
    <row r="19" spans="2:8" ht="12.75">
      <c r="B19" s="39"/>
      <c r="C19" s="66" t="s">
        <v>50</v>
      </c>
      <c r="D19" s="66" t="s">
        <v>72</v>
      </c>
      <c r="E19" s="66" t="s">
        <v>143</v>
      </c>
      <c r="F19" s="67" t="s">
        <v>98</v>
      </c>
      <c r="G19" s="42"/>
      <c r="H19" s="34">
        <v>13</v>
      </c>
    </row>
    <row r="20" spans="2:8" ht="12.75">
      <c r="B20" s="39"/>
      <c r="C20" s="66" t="s">
        <v>194</v>
      </c>
      <c r="D20" s="66" t="s">
        <v>195</v>
      </c>
      <c r="E20" s="66" t="s">
        <v>143</v>
      </c>
      <c r="F20" s="67" t="s">
        <v>131</v>
      </c>
      <c r="G20" s="42"/>
      <c r="H20" s="34">
        <v>14</v>
      </c>
    </row>
    <row r="21" spans="2:8" ht="12.75">
      <c r="B21" s="39"/>
      <c r="C21" s="66" t="s">
        <v>196</v>
      </c>
      <c r="D21" s="66" t="s">
        <v>104</v>
      </c>
      <c r="E21" s="66" t="s">
        <v>138</v>
      </c>
      <c r="F21" s="67" t="s">
        <v>197</v>
      </c>
      <c r="G21" s="42"/>
      <c r="H21" s="34">
        <v>15</v>
      </c>
    </row>
    <row r="22" spans="2:8" ht="12.75">
      <c r="B22" s="39"/>
      <c r="C22" s="66" t="s">
        <v>113</v>
      </c>
      <c r="D22" s="66" t="s">
        <v>198</v>
      </c>
      <c r="E22" s="66" t="s">
        <v>138</v>
      </c>
      <c r="F22" s="67" t="s">
        <v>98</v>
      </c>
      <c r="G22" s="42"/>
      <c r="H22" s="34">
        <v>16</v>
      </c>
    </row>
    <row r="23" spans="2:8" ht="13.5" thickBot="1">
      <c r="B23" s="43"/>
      <c r="C23" s="68" t="s">
        <v>129</v>
      </c>
      <c r="D23" s="68" t="s">
        <v>183</v>
      </c>
      <c r="E23" s="68" t="s">
        <v>143</v>
      </c>
      <c r="F23" s="69" t="s">
        <v>131</v>
      </c>
      <c r="G23" s="46"/>
      <c r="H23" s="47">
        <v>17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H19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Obsah!$D$12</f>
        <v>mini žákyně</v>
      </c>
      <c r="E2" s="18"/>
      <c r="G2" t="str">
        <f>Obsah!$G$12&amp;" - "&amp;Obsah!$I$12</f>
        <v>2005 - 2006</v>
      </c>
    </row>
    <row r="3" spans="3:6" ht="12.75" customHeight="1">
      <c r="C3" t="s">
        <v>36</v>
      </c>
      <c r="D3" s="18" t="str">
        <f>Obsah!$L$12</f>
        <v>300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54" t="s">
        <v>199</v>
      </c>
      <c r="D7" s="54" t="s">
        <v>200</v>
      </c>
      <c r="E7" s="54" t="s">
        <v>201</v>
      </c>
      <c r="F7" s="55" t="s">
        <v>144</v>
      </c>
      <c r="G7" s="26">
        <v>0.0009953703703703704</v>
      </c>
      <c r="H7" s="27">
        <v>1</v>
      </c>
    </row>
    <row r="8" spans="2:8" ht="12.75">
      <c r="B8" s="28"/>
      <c r="C8" s="56" t="s">
        <v>202</v>
      </c>
      <c r="D8" s="56" t="s">
        <v>203</v>
      </c>
      <c r="E8" s="56" t="s">
        <v>201</v>
      </c>
      <c r="F8" s="57" t="s">
        <v>149</v>
      </c>
      <c r="G8" s="29">
        <v>0.0010138888888888888</v>
      </c>
      <c r="H8" s="30">
        <v>2</v>
      </c>
    </row>
    <row r="9" spans="2:8" ht="12.75">
      <c r="B9" s="28"/>
      <c r="C9" s="56" t="s">
        <v>204</v>
      </c>
      <c r="D9" s="56" t="s">
        <v>84</v>
      </c>
      <c r="E9" s="56" t="s">
        <v>201</v>
      </c>
      <c r="F9" s="57" t="s">
        <v>107</v>
      </c>
      <c r="G9" s="29">
        <v>0.001133101851851852</v>
      </c>
      <c r="H9" s="30">
        <v>3</v>
      </c>
    </row>
    <row r="10" spans="2:8" ht="12.75">
      <c r="B10" s="28"/>
      <c r="C10" s="58" t="s">
        <v>205</v>
      </c>
      <c r="D10" s="58" t="s">
        <v>137</v>
      </c>
      <c r="E10" s="58" t="s">
        <v>206</v>
      </c>
      <c r="F10" s="59" t="s">
        <v>207</v>
      </c>
      <c r="G10" s="33">
        <v>0.001158564814814815</v>
      </c>
      <c r="H10" s="34">
        <v>4</v>
      </c>
    </row>
    <row r="11" spans="2:8" ht="12.75">
      <c r="B11" s="28"/>
      <c r="C11" s="58" t="s">
        <v>208</v>
      </c>
      <c r="D11" s="58" t="s">
        <v>209</v>
      </c>
      <c r="E11" s="58" t="s">
        <v>201</v>
      </c>
      <c r="F11" s="59" t="s">
        <v>210</v>
      </c>
      <c r="G11" s="33">
        <v>0.0012037037037037038</v>
      </c>
      <c r="H11" s="34">
        <v>5</v>
      </c>
    </row>
    <row r="12" spans="2:8" ht="12.75">
      <c r="B12" s="28"/>
      <c r="C12" s="58" t="s">
        <v>211</v>
      </c>
      <c r="D12" s="58" t="s">
        <v>209</v>
      </c>
      <c r="E12" s="58" t="s">
        <v>201</v>
      </c>
      <c r="F12" s="59" t="s">
        <v>212</v>
      </c>
      <c r="G12" s="33">
        <v>0.0012106481481481482</v>
      </c>
      <c r="H12" s="34">
        <v>6</v>
      </c>
    </row>
    <row r="13" spans="2:8" ht="12.75">
      <c r="B13" s="28"/>
      <c r="C13" s="58" t="s">
        <v>213</v>
      </c>
      <c r="D13" s="58" t="s">
        <v>209</v>
      </c>
      <c r="E13" s="58" t="s">
        <v>201</v>
      </c>
      <c r="F13" s="59" t="s">
        <v>82</v>
      </c>
      <c r="G13" s="33">
        <v>0.0012222222222222222</v>
      </c>
      <c r="H13" s="34">
        <v>7</v>
      </c>
    </row>
    <row r="14" spans="2:8" ht="12.75">
      <c r="B14" s="28"/>
      <c r="C14" s="70" t="s">
        <v>214</v>
      </c>
      <c r="D14" s="58" t="s">
        <v>215</v>
      </c>
      <c r="E14" s="58" t="s">
        <v>201</v>
      </c>
      <c r="F14" s="59" t="s">
        <v>216</v>
      </c>
      <c r="G14" s="33">
        <v>0.001230324074074074</v>
      </c>
      <c r="H14" s="34">
        <v>8</v>
      </c>
    </row>
    <row r="15" spans="2:8" ht="12.75">
      <c r="B15" s="28"/>
      <c r="C15" s="71" t="s">
        <v>217</v>
      </c>
      <c r="D15" s="72" t="s">
        <v>218</v>
      </c>
      <c r="E15" s="58" t="s">
        <v>201</v>
      </c>
      <c r="F15" s="59" t="s">
        <v>120</v>
      </c>
      <c r="G15" s="33">
        <v>0.0012962962962962963</v>
      </c>
      <c r="H15" s="34">
        <v>9</v>
      </c>
    </row>
    <row r="16" spans="2:8" ht="12.75">
      <c r="B16" s="28"/>
      <c r="C16" s="73" t="s">
        <v>69</v>
      </c>
      <c r="D16" s="58" t="s">
        <v>219</v>
      </c>
      <c r="E16" s="58" t="s">
        <v>201</v>
      </c>
      <c r="F16" s="59" t="s">
        <v>63</v>
      </c>
      <c r="G16" s="33">
        <v>0.0013379629629629629</v>
      </c>
      <c r="H16" s="34">
        <v>10</v>
      </c>
    </row>
    <row r="17" spans="2:8" ht="12.75">
      <c r="B17" s="28"/>
      <c r="C17" s="58" t="s">
        <v>134</v>
      </c>
      <c r="D17" s="58" t="s">
        <v>137</v>
      </c>
      <c r="E17" s="58" t="s">
        <v>201</v>
      </c>
      <c r="F17" s="59" t="s">
        <v>63</v>
      </c>
      <c r="G17" s="33">
        <v>0.0013425925925925925</v>
      </c>
      <c r="H17" s="34">
        <v>11</v>
      </c>
    </row>
    <row r="18" spans="2:8" ht="12.75">
      <c r="B18" s="28"/>
      <c r="C18" s="58" t="s">
        <v>220</v>
      </c>
      <c r="D18" s="58" t="s">
        <v>221</v>
      </c>
      <c r="E18" s="58" t="s">
        <v>201</v>
      </c>
      <c r="F18" s="59" t="s">
        <v>222</v>
      </c>
      <c r="G18" s="33">
        <v>0.0013807870370370371</v>
      </c>
      <c r="H18" s="34">
        <v>12</v>
      </c>
    </row>
    <row r="19" spans="2:8" ht="13.5" thickBot="1">
      <c r="B19" s="60"/>
      <c r="C19" s="61" t="s">
        <v>223</v>
      </c>
      <c r="D19" s="61" t="s">
        <v>209</v>
      </c>
      <c r="E19" s="61" t="s">
        <v>201</v>
      </c>
      <c r="F19" s="62" t="s">
        <v>184</v>
      </c>
      <c r="G19" s="63">
        <v>0.0014247685185185186</v>
      </c>
      <c r="H19" s="47">
        <v>13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B1:H1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4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Obsah!$D$13</f>
        <v>mini žáci</v>
      </c>
      <c r="E2" s="18"/>
      <c r="G2" t="str">
        <f>Obsah!$G$12&amp;" - "&amp;Obsah!$I$12</f>
        <v>2005 - 2006</v>
      </c>
    </row>
    <row r="3" spans="3:6" ht="12.75" customHeight="1">
      <c r="C3" t="s">
        <v>36</v>
      </c>
      <c r="D3" s="18" t="str">
        <f>Obsah!$L$13</f>
        <v>300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23" t="s">
        <v>224</v>
      </c>
      <c r="D7" s="74" t="s">
        <v>225</v>
      </c>
      <c r="E7" s="54" t="s">
        <v>201</v>
      </c>
      <c r="F7" s="55" t="s">
        <v>170</v>
      </c>
      <c r="G7" s="26">
        <v>0.0009305555555555555</v>
      </c>
      <c r="H7" s="27">
        <v>1</v>
      </c>
    </row>
    <row r="8" spans="2:8" ht="12.75">
      <c r="B8" s="28"/>
      <c r="C8" s="75" t="s">
        <v>226</v>
      </c>
      <c r="D8" s="56" t="s">
        <v>227</v>
      </c>
      <c r="E8" s="56" t="s">
        <v>201</v>
      </c>
      <c r="F8" s="57" t="s">
        <v>170</v>
      </c>
      <c r="G8" s="29">
        <v>0.0009756944444444444</v>
      </c>
      <c r="H8" s="30">
        <v>2</v>
      </c>
    </row>
    <row r="9" spans="2:8" ht="12.75">
      <c r="B9" s="28"/>
      <c r="C9" s="56" t="s">
        <v>224</v>
      </c>
      <c r="D9" s="56" t="s">
        <v>72</v>
      </c>
      <c r="E9" s="56" t="s">
        <v>201</v>
      </c>
      <c r="F9" s="57" t="s">
        <v>170</v>
      </c>
      <c r="G9" s="29">
        <v>0.0009814814814814814</v>
      </c>
      <c r="H9" s="30">
        <v>3</v>
      </c>
    </row>
    <row r="10" spans="2:8" ht="12.75">
      <c r="B10" s="28"/>
      <c r="C10" s="58" t="s">
        <v>228</v>
      </c>
      <c r="D10" s="58" t="s">
        <v>229</v>
      </c>
      <c r="E10" s="58" t="s">
        <v>201</v>
      </c>
      <c r="F10" s="59" t="s">
        <v>230</v>
      </c>
      <c r="G10" s="33">
        <v>0.000986111111111111</v>
      </c>
      <c r="H10" s="34">
        <v>4</v>
      </c>
    </row>
    <row r="11" spans="2:8" ht="12.75">
      <c r="B11" s="28"/>
      <c r="C11" s="58" t="s">
        <v>231</v>
      </c>
      <c r="D11" s="58" t="s">
        <v>126</v>
      </c>
      <c r="E11" s="58" t="s">
        <v>206</v>
      </c>
      <c r="F11" s="59" t="s">
        <v>93</v>
      </c>
      <c r="G11" s="33">
        <v>0.000994212962962963</v>
      </c>
      <c r="H11" s="34">
        <v>5</v>
      </c>
    </row>
    <row r="12" spans="2:8" ht="12.75">
      <c r="B12" s="28"/>
      <c r="C12" s="58" t="s">
        <v>80</v>
      </c>
      <c r="D12" s="58" t="s">
        <v>81</v>
      </c>
      <c r="E12" s="58" t="s">
        <v>201</v>
      </c>
      <c r="F12" s="59" t="s">
        <v>154</v>
      </c>
      <c r="G12" s="33">
        <v>0.0010023148148148148</v>
      </c>
      <c r="H12" s="34">
        <v>6</v>
      </c>
    </row>
    <row r="13" spans="2:8" ht="12.75">
      <c r="B13" s="28"/>
      <c r="C13" s="58" t="s">
        <v>192</v>
      </c>
      <c r="D13" s="58" t="s">
        <v>109</v>
      </c>
      <c r="E13" s="58" t="s">
        <v>206</v>
      </c>
      <c r="F13" s="59" t="s">
        <v>193</v>
      </c>
      <c r="G13" s="33">
        <v>0.0010231481481481482</v>
      </c>
      <c r="H13" s="34">
        <v>7</v>
      </c>
    </row>
    <row r="14" spans="2:8" ht="12.75">
      <c r="B14" s="28"/>
      <c r="C14" s="58" t="s">
        <v>232</v>
      </c>
      <c r="D14" s="58" t="s">
        <v>100</v>
      </c>
      <c r="E14" s="58" t="s">
        <v>206</v>
      </c>
      <c r="F14" s="59" t="s">
        <v>79</v>
      </c>
      <c r="G14" s="33">
        <v>0.0011284722222222223</v>
      </c>
      <c r="H14" s="34">
        <v>8</v>
      </c>
    </row>
    <row r="15" spans="2:8" ht="12.75">
      <c r="B15" s="28"/>
      <c r="C15" s="58" t="s">
        <v>233</v>
      </c>
      <c r="D15" s="58" t="s">
        <v>234</v>
      </c>
      <c r="E15" s="58" t="s">
        <v>206</v>
      </c>
      <c r="F15" s="59" t="s">
        <v>63</v>
      </c>
      <c r="G15" s="33">
        <v>0.001144675925925926</v>
      </c>
      <c r="H15" s="34">
        <v>9</v>
      </c>
    </row>
    <row r="16" spans="2:8" ht="12.75">
      <c r="B16" s="28"/>
      <c r="C16" s="58" t="s">
        <v>228</v>
      </c>
      <c r="D16" s="58" t="s">
        <v>87</v>
      </c>
      <c r="E16" s="58" t="s">
        <v>206</v>
      </c>
      <c r="F16" s="59" t="s">
        <v>230</v>
      </c>
      <c r="G16" s="33">
        <v>0.00115625</v>
      </c>
      <c r="H16" s="34">
        <v>10</v>
      </c>
    </row>
    <row r="17" spans="2:8" ht="12.75">
      <c r="B17" s="28"/>
      <c r="C17" s="58" t="s">
        <v>196</v>
      </c>
      <c r="D17" s="58" t="s">
        <v>128</v>
      </c>
      <c r="E17" s="58" t="s">
        <v>201</v>
      </c>
      <c r="F17" s="59" t="s">
        <v>197</v>
      </c>
      <c r="G17" s="33">
        <v>0.0011747685185185186</v>
      </c>
      <c r="H17" s="34">
        <v>11</v>
      </c>
    </row>
    <row r="18" spans="2:8" ht="13.5" thickBot="1">
      <c r="B18" s="60"/>
      <c r="C18" s="61" t="s">
        <v>86</v>
      </c>
      <c r="D18" s="61" t="s">
        <v>81</v>
      </c>
      <c r="E18" s="61" t="s">
        <v>206</v>
      </c>
      <c r="F18" s="62" t="s">
        <v>88</v>
      </c>
      <c r="G18" s="63">
        <v>0.0013761574074074075</v>
      </c>
      <c r="H18" s="47">
        <v>12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1:H27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Obsah!$D$14</f>
        <v>nejmladší žákyně</v>
      </c>
      <c r="E2" s="18"/>
      <c r="G2" t="str">
        <f>Obsah!$G$14&amp;" - "&amp;Obsah!$I$14</f>
        <v>2003 - 2004</v>
      </c>
    </row>
    <row r="3" spans="3:6" ht="12.75" customHeight="1">
      <c r="C3" t="s">
        <v>36</v>
      </c>
      <c r="D3" s="18" t="str">
        <f>Obsah!$L$14</f>
        <v>600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76"/>
      <c r="C7" s="75" t="s">
        <v>235</v>
      </c>
      <c r="D7" s="75" t="s">
        <v>236</v>
      </c>
      <c r="E7" s="75" t="s">
        <v>237</v>
      </c>
      <c r="F7" s="77" t="s">
        <v>238</v>
      </c>
      <c r="G7" s="26">
        <v>0.002085648148148148</v>
      </c>
      <c r="H7" s="27">
        <v>1</v>
      </c>
    </row>
    <row r="8" spans="2:8" ht="12.75">
      <c r="B8" s="28"/>
      <c r="C8" s="56" t="s">
        <v>239</v>
      </c>
      <c r="D8" s="56" t="s">
        <v>240</v>
      </c>
      <c r="E8" s="56" t="s">
        <v>237</v>
      </c>
      <c r="F8" s="57" t="s">
        <v>216</v>
      </c>
      <c r="G8" s="29">
        <v>0.0021041666666666665</v>
      </c>
      <c r="H8" s="30">
        <v>2</v>
      </c>
    </row>
    <row r="9" spans="2:8" ht="12.75">
      <c r="B9" s="28"/>
      <c r="C9" s="56" t="s">
        <v>241</v>
      </c>
      <c r="D9" s="56" t="s">
        <v>242</v>
      </c>
      <c r="E9" s="56" t="s">
        <v>243</v>
      </c>
      <c r="F9" s="57" t="s">
        <v>149</v>
      </c>
      <c r="G9" s="29">
        <v>0.0021782407407407406</v>
      </c>
      <c r="H9" s="30">
        <v>3</v>
      </c>
    </row>
    <row r="10" spans="2:8" ht="12.75">
      <c r="B10" s="28"/>
      <c r="C10" s="58" t="s">
        <v>244</v>
      </c>
      <c r="D10" s="58" t="s">
        <v>245</v>
      </c>
      <c r="E10" s="58" t="s">
        <v>243</v>
      </c>
      <c r="F10" s="59" t="s">
        <v>246</v>
      </c>
      <c r="G10" s="33">
        <v>0.0022094907407407406</v>
      </c>
      <c r="H10" s="34">
        <v>4</v>
      </c>
    </row>
    <row r="11" spans="2:8" ht="12.75">
      <c r="B11" s="28"/>
      <c r="C11" s="58" t="s">
        <v>247</v>
      </c>
      <c r="D11" s="58" t="s">
        <v>248</v>
      </c>
      <c r="E11" s="58" t="s">
        <v>243</v>
      </c>
      <c r="F11" s="59" t="s">
        <v>216</v>
      </c>
      <c r="G11" s="33">
        <v>0.0023807870370370367</v>
      </c>
      <c r="H11" s="34">
        <v>5</v>
      </c>
    </row>
    <row r="12" spans="2:8" ht="12.75">
      <c r="B12" s="28"/>
      <c r="C12" s="58" t="s">
        <v>249</v>
      </c>
      <c r="D12" s="58" t="s">
        <v>250</v>
      </c>
      <c r="E12" s="58" t="s">
        <v>243</v>
      </c>
      <c r="F12" s="59" t="s">
        <v>88</v>
      </c>
      <c r="G12" s="33">
        <v>0.0024201388888888888</v>
      </c>
      <c r="H12" s="34">
        <v>6</v>
      </c>
    </row>
    <row r="13" spans="2:8" ht="12.75">
      <c r="B13" s="28"/>
      <c r="C13" s="58" t="s">
        <v>251</v>
      </c>
      <c r="D13" s="58" t="s">
        <v>209</v>
      </c>
      <c r="E13" s="58" t="s">
        <v>237</v>
      </c>
      <c r="F13" s="59" t="s">
        <v>216</v>
      </c>
      <c r="G13" s="33">
        <v>0.0026018518518518517</v>
      </c>
      <c r="H13" s="34">
        <v>7</v>
      </c>
    </row>
    <row r="14" spans="2:8" ht="12.75">
      <c r="B14" s="28"/>
      <c r="C14" s="58" t="s">
        <v>252</v>
      </c>
      <c r="D14" s="58" t="s">
        <v>253</v>
      </c>
      <c r="E14" s="58" t="s">
        <v>243</v>
      </c>
      <c r="F14" s="59" t="s">
        <v>216</v>
      </c>
      <c r="G14" s="33">
        <v>0.0028125</v>
      </c>
      <c r="H14" s="34">
        <v>8</v>
      </c>
    </row>
    <row r="15" spans="2:8" ht="12.75">
      <c r="B15" s="28"/>
      <c r="C15" s="58" t="s">
        <v>254</v>
      </c>
      <c r="D15" s="58" t="s">
        <v>65</v>
      </c>
      <c r="E15" s="58" t="s">
        <v>237</v>
      </c>
      <c r="F15" s="59" t="s">
        <v>212</v>
      </c>
      <c r="G15" s="33">
        <v>0.002895833333333333</v>
      </c>
      <c r="H15" s="34">
        <v>9</v>
      </c>
    </row>
    <row r="16" spans="2:8" ht="13.5" thickBot="1">
      <c r="B16" s="60"/>
      <c r="C16" s="61" t="s">
        <v>255</v>
      </c>
      <c r="D16" s="61" t="s">
        <v>78</v>
      </c>
      <c r="E16" s="61" t="s">
        <v>237</v>
      </c>
      <c r="F16" s="62" t="s">
        <v>256</v>
      </c>
      <c r="G16" s="63">
        <v>0.0029305555555555556</v>
      </c>
      <c r="H16" s="47">
        <v>10</v>
      </c>
    </row>
    <row r="17" spans="2:8" ht="12.75">
      <c r="B17" s="48"/>
      <c r="C17" s="48"/>
      <c r="D17" s="48"/>
      <c r="E17" s="48"/>
      <c r="F17" s="48"/>
      <c r="G17" s="48"/>
      <c r="H17" s="48"/>
    </row>
    <row r="18" spans="2:8" ht="12.75">
      <c r="B18" s="48"/>
      <c r="C18" s="48"/>
      <c r="D18" s="48"/>
      <c r="E18" s="48"/>
      <c r="F18" s="48"/>
      <c r="G18" s="48"/>
      <c r="H18" s="48"/>
    </row>
    <row r="19" spans="2:8" ht="12.75">
      <c r="B19" s="48"/>
      <c r="C19" s="48"/>
      <c r="D19" s="48"/>
      <c r="E19" s="48"/>
      <c r="F19" s="48"/>
      <c r="G19" s="48"/>
      <c r="H19" s="48"/>
    </row>
    <row r="20" spans="2:8" ht="12.75">
      <c r="B20" s="48"/>
      <c r="C20" s="48"/>
      <c r="D20" s="48"/>
      <c r="E20" s="48"/>
      <c r="F20" s="48"/>
      <c r="G20" s="48"/>
      <c r="H20" s="48"/>
    </row>
    <row r="21" spans="2:8" ht="12.75">
      <c r="B21" s="48"/>
      <c r="C21" s="48"/>
      <c r="D21" s="48"/>
      <c r="E21" s="48"/>
      <c r="F21" s="48"/>
      <c r="G21" s="48"/>
      <c r="H21" s="48"/>
    </row>
    <row r="22" spans="2:8" ht="12.75"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2:8" ht="12.75">
      <c r="B24" s="48"/>
      <c r="C24" s="48"/>
      <c r="D24" s="48"/>
      <c r="E24" s="48"/>
      <c r="F24" s="48"/>
      <c r="G24" s="48"/>
      <c r="H24" s="48"/>
    </row>
    <row r="25" spans="2:8" ht="12.75">
      <c r="B25" s="48"/>
      <c r="C25" s="48"/>
      <c r="D25" s="48"/>
      <c r="E25" s="48"/>
      <c r="F25" s="48"/>
      <c r="G25" s="48"/>
      <c r="H25" s="48"/>
    </row>
    <row r="26" spans="2:8" ht="12.75">
      <c r="B26" s="48"/>
      <c r="C26" s="48"/>
      <c r="D26" s="48"/>
      <c r="E26" s="48"/>
      <c r="F26" s="48"/>
      <c r="G26" s="48"/>
      <c r="H26" s="48"/>
    </row>
    <row r="27" spans="2:8" ht="12.75">
      <c r="B27" s="48"/>
      <c r="C27" s="48"/>
      <c r="D27" s="48"/>
      <c r="E27" s="48"/>
      <c r="F27" s="48"/>
      <c r="G27" s="48"/>
      <c r="H27" s="48"/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B1:H2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3" sqref="E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Obsah!$D$15</f>
        <v>nejmladší žáci</v>
      </c>
      <c r="E2" s="18"/>
      <c r="G2" t="str">
        <f>Obsah!$G$14&amp;" - "&amp;Obsah!$I$14</f>
        <v>2003 - 2004</v>
      </c>
    </row>
    <row r="3" spans="3:6" ht="12.75" customHeight="1">
      <c r="C3" t="s">
        <v>36</v>
      </c>
      <c r="D3" s="18" t="str">
        <f>Obsah!$L$15</f>
        <v>600 m</v>
      </c>
      <c r="E3" s="18" t="str">
        <f>Obsah!E5&amp;" "&amp;Obsah!I5</f>
        <v>    36.  ročník 2013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8"/>
      <c r="C7" s="78" t="s">
        <v>257</v>
      </c>
      <c r="D7" s="78" t="s">
        <v>183</v>
      </c>
      <c r="E7" s="79">
        <v>2003</v>
      </c>
      <c r="F7" s="80" t="s">
        <v>144</v>
      </c>
      <c r="G7" s="26">
        <v>0.001710648148148148</v>
      </c>
      <c r="H7" s="81">
        <v>1</v>
      </c>
    </row>
    <row r="8" spans="2:8" ht="12.75">
      <c r="B8" s="28"/>
      <c r="C8" s="82" t="s">
        <v>196</v>
      </c>
      <c r="D8" s="82" t="s">
        <v>258</v>
      </c>
      <c r="E8" s="83">
        <v>2003</v>
      </c>
      <c r="F8" s="84" t="s">
        <v>197</v>
      </c>
      <c r="G8" s="29">
        <v>0.0018425925925925927</v>
      </c>
      <c r="H8" s="85">
        <v>2</v>
      </c>
    </row>
    <row r="9" spans="2:8" ht="12.75">
      <c r="B9" s="28"/>
      <c r="C9" s="56" t="s">
        <v>259</v>
      </c>
      <c r="D9" s="56" t="s">
        <v>260</v>
      </c>
      <c r="E9" s="56" t="s">
        <v>237</v>
      </c>
      <c r="F9" s="57" t="s">
        <v>107</v>
      </c>
      <c r="G9" s="29">
        <v>0.0018506944444444445</v>
      </c>
      <c r="H9" s="85">
        <v>3</v>
      </c>
    </row>
    <row r="10" spans="2:8" ht="12.75">
      <c r="B10" s="28"/>
      <c r="C10" s="70" t="s">
        <v>261</v>
      </c>
      <c r="D10" s="70" t="s">
        <v>189</v>
      </c>
      <c r="E10" s="86">
        <v>2003</v>
      </c>
      <c r="F10" s="87" t="s">
        <v>170</v>
      </c>
      <c r="G10" s="33">
        <v>0.001869212962962963</v>
      </c>
      <c r="H10" s="88">
        <v>4</v>
      </c>
    </row>
    <row r="11" spans="2:8" ht="12.75">
      <c r="B11" s="28"/>
      <c r="C11" s="58" t="s">
        <v>185</v>
      </c>
      <c r="D11" s="58" t="s">
        <v>122</v>
      </c>
      <c r="E11" s="58" t="s">
        <v>237</v>
      </c>
      <c r="F11" s="87" t="s">
        <v>107</v>
      </c>
      <c r="G11" s="33">
        <v>0.0019328703703703704</v>
      </c>
      <c r="H11" s="88">
        <v>5</v>
      </c>
    </row>
    <row r="12" spans="2:8" ht="12.75">
      <c r="B12" s="28"/>
      <c r="C12" s="71" t="s">
        <v>262</v>
      </c>
      <c r="D12" s="72" t="s">
        <v>109</v>
      </c>
      <c r="E12" s="58" t="s">
        <v>237</v>
      </c>
      <c r="F12" s="87" t="s">
        <v>161</v>
      </c>
      <c r="G12" s="33">
        <v>0.0022164351851851854</v>
      </c>
      <c r="H12" s="88">
        <v>6</v>
      </c>
    </row>
    <row r="13" spans="2:8" ht="12.75">
      <c r="B13" s="28"/>
      <c r="C13" s="73" t="s">
        <v>263</v>
      </c>
      <c r="D13" s="70" t="s">
        <v>264</v>
      </c>
      <c r="E13" s="86">
        <v>2004</v>
      </c>
      <c r="F13" s="89" t="s">
        <v>265</v>
      </c>
      <c r="G13" s="33">
        <v>0.0023020833333333335</v>
      </c>
      <c r="H13" s="88">
        <v>7</v>
      </c>
    </row>
    <row r="14" spans="2:8" ht="12.75">
      <c r="B14" s="28"/>
      <c r="C14" s="58" t="s">
        <v>266</v>
      </c>
      <c r="D14" s="58" t="s">
        <v>126</v>
      </c>
      <c r="E14" s="58" t="s">
        <v>243</v>
      </c>
      <c r="F14" s="87" t="s">
        <v>267</v>
      </c>
      <c r="G14" s="33">
        <v>0.0023078703703703703</v>
      </c>
      <c r="H14" s="88">
        <v>8</v>
      </c>
    </row>
    <row r="15" spans="2:8" ht="12.75">
      <c r="B15" s="28"/>
      <c r="C15" s="58" t="s">
        <v>226</v>
      </c>
      <c r="D15" s="58" t="s">
        <v>260</v>
      </c>
      <c r="E15" s="58" t="s">
        <v>237</v>
      </c>
      <c r="F15" s="90" t="s">
        <v>170</v>
      </c>
      <c r="G15" s="91">
        <v>0.0023564814814814815</v>
      </c>
      <c r="H15" s="88">
        <v>9</v>
      </c>
    </row>
    <row r="16" spans="2:8" ht="12.75">
      <c r="B16" s="28"/>
      <c r="C16" s="58" t="s">
        <v>268</v>
      </c>
      <c r="D16" s="70" t="s">
        <v>260</v>
      </c>
      <c r="E16" s="86">
        <v>2004</v>
      </c>
      <c r="F16" s="92" t="s">
        <v>212</v>
      </c>
      <c r="G16" s="33">
        <v>0.002363425925925926</v>
      </c>
      <c r="H16" s="88">
        <v>10</v>
      </c>
    </row>
    <row r="17" spans="2:8" ht="12.75">
      <c r="B17" s="28"/>
      <c r="C17" s="58" t="s">
        <v>269</v>
      </c>
      <c r="D17" s="58" t="s">
        <v>264</v>
      </c>
      <c r="E17" s="58" t="s">
        <v>243</v>
      </c>
      <c r="F17" s="87" t="s">
        <v>131</v>
      </c>
      <c r="G17" s="33">
        <v>0.0024664351851851852</v>
      </c>
      <c r="H17" s="88">
        <v>11</v>
      </c>
    </row>
    <row r="18" spans="2:8" ht="12.75">
      <c r="B18" s="28"/>
      <c r="C18" s="93" t="s">
        <v>270</v>
      </c>
      <c r="D18" s="93" t="s">
        <v>189</v>
      </c>
      <c r="E18" s="94">
        <v>2004</v>
      </c>
      <c r="F18" s="89" t="s">
        <v>222</v>
      </c>
      <c r="G18" s="95">
        <v>0.0026006944444444445</v>
      </c>
      <c r="H18" s="88">
        <v>12</v>
      </c>
    </row>
    <row r="19" spans="2:8" ht="12.75">
      <c r="B19" s="28"/>
      <c r="C19" s="93" t="s">
        <v>127</v>
      </c>
      <c r="D19" s="93" t="s">
        <v>100</v>
      </c>
      <c r="E19" s="94">
        <v>2004</v>
      </c>
      <c r="F19" s="89" t="s">
        <v>120</v>
      </c>
      <c r="G19" s="95">
        <v>0.0026261574074074073</v>
      </c>
      <c r="H19" s="88">
        <v>13</v>
      </c>
    </row>
    <row r="20" spans="2:8" ht="13.5" thickBot="1">
      <c r="B20" s="60"/>
      <c r="C20" s="96" t="s">
        <v>271</v>
      </c>
      <c r="D20" s="96" t="s">
        <v>272</v>
      </c>
      <c r="E20" s="96" t="s">
        <v>237</v>
      </c>
      <c r="F20" s="97" t="s">
        <v>212</v>
      </c>
      <c r="G20" s="98">
        <v>0.002774305555555556</v>
      </c>
      <c r="H20" s="99">
        <v>14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Staropacký horský kros</dc:title>
  <dc:subject>Prezentační listina</dc:subject>
  <dc:creator>Ing. Petr ŠULC</dc:creator>
  <cp:keywords>Kros</cp:keywords>
  <dc:description/>
  <cp:lastModifiedBy>PeS</cp:lastModifiedBy>
  <cp:lastPrinted>2010-04-24T10:17:11Z</cp:lastPrinted>
  <dcterms:created xsi:type="dcterms:W3CDTF">1999-04-10T16:14:15Z</dcterms:created>
  <dcterms:modified xsi:type="dcterms:W3CDTF">2013-04-21T08:50:00Z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