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9555" yWindow="65521" windowWidth="9600" windowHeight="10065" activeTab="0"/>
  </bookViews>
  <sheets>
    <sheet name="Obsah" sheetId="1" r:id="rId1"/>
    <sheet name="Ml. I." sheetId="2" r:id="rId2"/>
    <sheet name="Ml. II." sheetId="3" r:id="rId3"/>
    <sheet name="Př. Z" sheetId="4" r:id="rId4"/>
    <sheet name="Př. M" sheetId="5" r:id="rId5"/>
    <sheet name="Mini Z" sheetId="6" r:id="rId6"/>
    <sheet name="Mini M" sheetId="7" r:id="rId7"/>
    <sheet name="Nej.Z" sheetId="8" r:id="rId8"/>
    <sheet name="Nej.M" sheetId="9" r:id="rId9"/>
    <sheet name="Ml.Z" sheetId="10" r:id="rId10"/>
    <sheet name="Ml.M" sheetId="11" r:id="rId11"/>
    <sheet name="St.Z" sheetId="12" r:id="rId12"/>
    <sheet name="St.M" sheetId="13" r:id="rId13"/>
    <sheet name="Dor.Z" sheetId="14" r:id="rId14"/>
    <sheet name="Dor.M" sheetId="15" r:id="rId15"/>
    <sheet name="Z" sheetId="16" r:id="rId16"/>
    <sheet name="M" sheetId="17" r:id="rId17"/>
    <sheet name="V40" sheetId="18" r:id="rId18"/>
    <sheet name="V50" sheetId="19" r:id="rId19"/>
    <sheet name="V60" sheetId="20" r:id="rId20"/>
    <sheet name="V70" sheetId="21" r:id="rId21"/>
    <sheet name="Hl.z." sheetId="22" r:id="rId22"/>
  </sheets>
  <definedNames>
    <definedName name="Dialog">#REF!</definedName>
    <definedName name="Oddil">#REF!</definedName>
  </definedNames>
  <calcPr fullCalcOnLoad="1"/>
</workbook>
</file>

<file path=xl/sharedStrings.xml><?xml version="1.0" encoding="utf-8"?>
<sst xmlns="http://schemas.openxmlformats.org/spreadsheetml/2006/main" count="1600" uniqueCount="569">
  <si>
    <t xml:space="preserve">      Staropacký kros</t>
  </si>
  <si>
    <t>314 závodníků</t>
  </si>
  <si>
    <t>mlíčňáci I.</t>
  </si>
  <si>
    <t>a mladší</t>
  </si>
  <si>
    <t>…………..</t>
  </si>
  <si>
    <t>40 m</t>
  </si>
  <si>
    <t>mlíčňáci II.</t>
  </si>
  <si>
    <t>-</t>
  </si>
  <si>
    <t>60 m</t>
  </si>
  <si>
    <t>předškolní dívky</t>
  </si>
  <si>
    <t>150 m</t>
  </si>
  <si>
    <t>předškolní chlapci</t>
  </si>
  <si>
    <t>mini žákyně</t>
  </si>
  <si>
    <t>300 m</t>
  </si>
  <si>
    <t>mini žáci</t>
  </si>
  <si>
    <t>nejmladší žákyně</t>
  </si>
  <si>
    <t>600 m</t>
  </si>
  <si>
    <t>nejmladší žáci</t>
  </si>
  <si>
    <t>mladší žákyně</t>
  </si>
  <si>
    <t>1000 m</t>
  </si>
  <si>
    <t>mladší žáci</t>
  </si>
  <si>
    <t>starší žákyně</t>
  </si>
  <si>
    <t>starší žáci</t>
  </si>
  <si>
    <t>1500 m</t>
  </si>
  <si>
    <t>dorostenky</t>
  </si>
  <si>
    <t>dorostenci</t>
  </si>
  <si>
    <t>4400 m</t>
  </si>
  <si>
    <t>ženy</t>
  </si>
  <si>
    <t>a starší</t>
  </si>
  <si>
    <t>2000 m</t>
  </si>
  <si>
    <t>muži</t>
  </si>
  <si>
    <t>veterání 40</t>
  </si>
  <si>
    <t>veterání 50</t>
  </si>
  <si>
    <t>veterání 60</t>
  </si>
  <si>
    <t>veterání 70</t>
  </si>
  <si>
    <t>Hlavní závod</t>
  </si>
  <si>
    <t>Kategorie:</t>
  </si>
  <si>
    <t>Délka trati:</t>
  </si>
  <si>
    <t>Startovní číslo</t>
  </si>
  <si>
    <t>Příjmení</t>
  </si>
  <si>
    <t>Jméno</t>
  </si>
  <si>
    <t>Nar.</t>
  </si>
  <si>
    <t>Oddíl</t>
  </si>
  <si>
    <t>Čas</t>
  </si>
  <si>
    <t>Umístění</t>
  </si>
  <si>
    <t>Hakenová</t>
  </si>
  <si>
    <t>Kateřina</t>
  </si>
  <si>
    <t>Lázně Bělohrad</t>
  </si>
  <si>
    <t>Andělová</t>
  </si>
  <si>
    <t>Elen</t>
  </si>
  <si>
    <t>Sokol Dolní Kalná</t>
  </si>
  <si>
    <t>Pácal</t>
  </si>
  <si>
    <t>Matouš</t>
  </si>
  <si>
    <t>Bříza</t>
  </si>
  <si>
    <t>Řehák</t>
  </si>
  <si>
    <t>Vašek</t>
  </si>
  <si>
    <t>Řehák Team</t>
  </si>
  <si>
    <t>Ježková</t>
  </si>
  <si>
    <t>Markétka</t>
  </si>
  <si>
    <t>Stará Paka</t>
  </si>
  <si>
    <t>Drha</t>
  </si>
  <si>
    <t>Jan</t>
  </si>
  <si>
    <t>SASM Špindl</t>
  </si>
  <si>
    <t>Jenčková</t>
  </si>
  <si>
    <t>Elenka</t>
  </si>
  <si>
    <t>Jičín</t>
  </si>
  <si>
    <t>Komlová</t>
  </si>
  <si>
    <t>Tereza</t>
  </si>
  <si>
    <t>Lomnice nad Popelkou</t>
  </si>
  <si>
    <t>Nováková</t>
  </si>
  <si>
    <t>Antonie</t>
  </si>
  <si>
    <t>Pospíšil</t>
  </si>
  <si>
    <t>František</t>
  </si>
  <si>
    <t>Klub Pospíšil</t>
  </si>
  <si>
    <t>Podlipná</t>
  </si>
  <si>
    <t>Klára</t>
  </si>
  <si>
    <t>Möhvaldová</t>
  </si>
  <si>
    <t>Anežka</t>
  </si>
  <si>
    <t>HSK Benecko</t>
  </si>
  <si>
    <t>Blažejová</t>
  </si>
  <si>
    <t>Anita</t>
  </si>
  <si>
    <t>Dolní Lánov</t>
  </si>
  <si>
    <t>Řeháková</t>
  </si>
  <si>
    <t>Petra</t>
  </si>
  <si>
    <t>Žalská</t>
  </si>
  <si>
    <t>Zuzanka</t>
  </si>
  <si>
    <t>Holubec</t>
  </si>
  <si>
    <t>Kryštof</t>
  </si>
  <si>
    <t>Sokol Valteřice</t>
  </si>
  <si>
    <t>Krejčí</t>
  </si>
  <si>
    <t>Oliver</t>
  </si>
  <si>
    <t>Skol Max</t>
  </si>
  <si>
    <t>Žalský</t>
  </si>
  <si>
    <t>Jiří</t>
  </si>
  <si>
    <t>Sokol Nová Paka</t>
  </si>
  <si>
    <t>Krejší</t>
  </si>
  <si>
    <t>Lea</t>
  </si>
  <si>
    <t>Kohlová</t>
  </si>
  <si>
    <t>Anička</t>
  </si>
  <si>
    <t>Vondráková</t>
  </si>
  <si>
    <t>Eliška</t>
  </si>
  <si>
    <t>MŠ Stará Paka</t>
  </si>
  <si>
    <t>Václavíková</t>
  </si>
  <si>
    <t>Helenka</t>
  </si>
  <si>
    <t>Králová</t>
  </si>
  <si>
    <t>Bára</t>
  </si>
  <si>
    <t>Hladká</t>
  </si>
  <si>
    <t>Magdalena</t>
  </si>
  <si>
    <t>Vatteřice</t>
  </si>
  <si>
    <t>Zahradník</t>
  </si>
  <si>
    <t>Václav</t>
  </si>
  <si>
    <t>Klub Zahradník</t>
  </si>
  <si>
    <t>Antonín</t>
  </si>
  <si>
    <t>Havelková</t>
  </si>
  <si>
    <t>Paulusová</t>
  </si>
  <si>
    <t>Dlabolová</t>
  </si>
  <si>
    <t>Staropačtí andílci</t>
  </si>
  <si>
    <t>Podlipný</t>
  </si>
  <si>
    <t>Filip</t>
  </si>
  <si>
    <t>Smejkalová</t>
  </si>
  <si>
    <t>Brádlová</t>
  </si>
  <si>
    <t>Ema</t>
  </si>
  <si>
    <t>Nová Paka</t>
  </si>
  <si>
    <t>Šepsová</t>
  </si>
  <si>
    <t>Aneta</t>
  </si>
  <si>
    <t>Suchardová</t>
  </si>
  <si>
    <t>Káťa</t>
  </si>
  <si>
    <t>Pilařová</t>
  </si>
  <si>
    <t>Adélka</t>
  </si>
  <si>
    <t>Březina</t>
  </si>
  <si>
    <t>Jakub</t>
  </si>
  <si>
    <t>Kuba</t>
  </si>
  <si>
    <t>Albrecht</t>
  </si>
  <si>
    <t>Šimon</t>
  </si>
  <si>
    <t>Kruh</t>
  </si>
  <si>
    <t>Hamáček</t>
  </si>
  <si>
    <t>TJ Sokol Studenec</t>
  </si>
  <si>
    <t>Crha</t>
  </si>
  <si>
    <t>Adam</t>
  </si>
  <si>
    <t>Nyplová</t>
  </si>
  <si>
    <t>Šárka</t>
  </si>
  <si>
    <t>Machková</t>
  </si>
  <si>
    <t>Lucie</t>
  </si>
  <si>
    <t>Tlapáková</t>
  </si>
  <si>
    <t>Alena</t>
  </si>
  <si>
    <t>AC Jičín</t>
  </si>
  <si>
    <t>Šimková</t>
  </si>
  <si>
    <t>Viktorie</t>
  </si>
  <si>
    <t>Holecec</t>
  </si>
  <si>
    <t>Tadeáš</t>
  </si>
  <si>
    <t>Bajerová</t>
  </si>
  <si>
    <t>Vendulka</t>
  </si>
  <si>
    <t>Bajerovi</t>
  </si>
  <si>
    <t>Sedláková</t>
  </si>
  <si>
    <t>Johanka</t>
  </si>
  <si>
    <t>Justyna</t>
  </si>
  <si>
    <t>Sokol Chuchelna</t>
  </si>
  <si>
    <t>Valdman</t>
  </si>
  <si>
    <t>Hynek</t>
  </si>
  <si>
    <t>Sporyschová</t>
  </si>
  <si>
    <t>Nela</t>
  </si>
  <si>
    <t>2010</t>
  </si>
  <si>
    <t>Vrchlabí</t>
  </si>
  <si>
    <t>Nikolka</t>
  </si>
  <si>
    <t>2011</t>
  </si>
  <si>
    <t>Vendula</t>
  </si>
  <si>
    <t>Valentová</t>
  </si>
  <si>
    <t>Adriana</t>
  </si>
  <si>
    <t>Borovnička</t>
  </si>
  <si>
    <t>Bohánská</t>
  </si>
  <si>
    <t>Vanesa</t>
  </si>
  <si>
    <t>Ski Team Liberec</t>
  </si>
  <si>
    <t>Spartak Vrchlabí</t>
  </si>
  <si>
    <t>Valdmanová</t>
  </si>
  <si>
    <t>Voborníková</t>
  </si>
  <si>
    <t>Zuzana</t>
  </si>
  <si>
    <t>Tiskárna Voborník</t>
  </si>
  <si>
    <t>Klub Valenta</t>
  </si>
  <si>
    <t>Marie</t>
  </si>
  <si>
    <t>Tomášová</t>
  </si>
  <si>
    <t>LO Stará Paka</t>
  </si>
  <si>
    <t>Červená</t>
  </si>
  <si>
    <t>Dvůr Králové nad Labem</t>
  </si>
  <si>
    <t>Kašprišin</t>
  </si>
  <si>
    <t>Beátka</t>
  </si>
  <si>
    <t>Teans Centrum Nová Paka</t>
  </si>
  <si>
    <t>Zmeková</t>
  </si>
  <si>
    <t>Karolína</t>
  </si>
  <si>
    <t>Sára</t>
  </si>
  <si>
    <t>Zajícová</t>
  </si>
  <si>
    <t>Mařas</t>
  </si>
  <si>
    <t>MŠ Koberovy</t>
  </si>
  <si>
    <t>Tauchman</t>
  </si>
  <si>
    <t>Tomáš</t>
  </si>
  <si>
    <t>Brádle</t>
  </si>
  <si>
    <t>Sokol</t>
  </si>
  <si>
    <t>Hollman</t>
  </si>
  <si>
    <t>Dominik</t>
  </si>
  <si>
    <t>Trýzna</t>
  </si>
  <si>
    <t>Ondřej</t>
  </si>
  <si>
    <t>Kopal</t>
  </si>
  <si>
    <t>Dlabola</t>
  </si>
  <si>
    <t>Petr</t>
  </si>
  <si>
    <t>Hradecký</t>
  </si>
  <si>
    <t>Lukáš</t>
  </si>
  <si>
    <t>Zmatlík</t>
  </si>
  <si>
    <t>David</t>
  </si>
  <si>
    <t>Mrůzek</t>
  </si>
  <si>
    <t>SA Špindlerův Mlýn</t>
  </si>
  <si>
    <t>Novák</t>
  </si>
  <si>
    <t>Vojtěch</t>
  </si>
  <si>
    <t>Vondrák</t>
  </si>
  <si>
    <t>Straňák</t>
  </si>
  <si>
    <t>Anděl</t>
  </si>
  <si>
    <t>Nguyen</t>
  </si>
  <si>
    <t>Skandera</t>
  </si>
  <si>
    <t>Vojta</t>
  </si>
  <si>
    <t>Vejvoda</t>
  </si>
  <si>
    <t>Martin</t>
  </si>
  <si>
    <t>Ella</t>
  </si>
  <si>
    <t>2009</t>
  </si>
  <si>
    <t>KB Jilemnice</t>
  </si>
  <si>
    <t>Nýdrlová</t>
  </si>
  <si>
    <t>Štěpánka</t>
  </si>
  <si>
    <t>Šakal Kbely</t>
  </si>
  <si>
    <t>Brožová</t>
  </si>
  <si>
    <t>2008</t>
  </si>
  <si>
    <t>Drhová</t>
  </si>
  <si>
    <t>Eva</t>
  </si>
  <si>
    <t>Salabová</t>
  </si>
  <si>
    <t>Pavlína</t>
  </si>
  <si>
    <t>Ski Jilemnice</t>
  </si>
  <si>
    <t>Smolíková</t>
  </si>
  <si>
    <t>Triatlon Jičín</t>
  </si>
  <si>
    <t>Nosková</t>
  </si>
  <si>
    <t>Marcela</t>
  </si>
  <si>
    <t>Sokol Úbislavice</t>
  </si>
  <si>
    <t>Vrabcová</t>
  </si>
  <si>
    <t>ZŠ Lázně Bělohrad</t>
  </si>
  <si>
    <t>Drbohlavová</t>
  </si>
  <si>
    <t>Anna</t>
  </si>
  <si>
    <t>LSK Lomnice nad Popelkou</t>
  </si>
  <si>
    <t>Hamáčková</t>
  </si>
  <si>
    <t>Jandurová</t>
  </si>
  <si>
    <t>Veronika</t>
  </si>
  <si>
    <t>Leontýna</t>
  </si>
  <si>
    <t>ZŠ Stará Paka</t>
  </si>
  <si>
    <t>Satranská</t>
  </si>
  <si>
    <t>Helena</t>
  </si>
  <si>
    <t>Atl. přípravka Nová Paka</t>
  </si>
  <si>
    <t>Jirásková</t>
  </si>
  <si>
    <t>Darina</t>
  </si>
  <si>
    <t>MŠ Nová Paka</t>
  </si>
  <si>
    <t>Hradecká</t>
  </si>
  <si>
    <t>Adéla</t>
  </si>
  <si>
    <t>Janďourková</t>
  </si>
  <si>
    <t>Syřenov</t>
  </si>
  <si>
    <t>Dytrychová</t>
  </si>
  <si>
    <t>Erika</t>
  </si>
  <si>
    <t>Crhová</t>
  </si>
  <si>
    <t>Anetka</t>
  </si>
  <si>
    <t>Ryšálková</t>
  </si>
  <si>
    <t>Pivec</t>
  </si>
  <si>
    <t>Rostislav</t>
  </si>
  <si>
    <t>Skok Jindřichův Hradec</t>
  </si>
  <si>
    <t>Trejbal</t>
  </si>
  <si>
    <t>Sokol Studenec</t>
  </si>
  <si>
    <t>Matěj</t>
  </si>
  <si>
    <t>Kříž</t>
  </si>
  <si>
    <t>Jon</t>
  </si>
  <si>
    <t>Josef</t>
  </si>
  <si>
    <t>Šedivý</t>
  </si>
  <si>
    <t>Svatý</t>
  </si>
  <si>
    <t>MK Nová Paka</t>
  </si>
  <si>
    <t>Matyáš</t>
  </si>
  <si>
    <t>Hloušek</t>
  </si>
  <si>
    <t>Michal</t>
  </si>
  <si>
    <t>Gernat</t>
  </si>
  <si>
    <t>Blažej</t>
  </si>
  <si>
    <t>Milan</t>
  </si>
  <si>
    <t>Kalenský</t>
  </si>
  <si>
    <t>John</t>
  </si>
  <si>
    <t>Marek</t>
  </si>
  <si>
    <t>ZŠ Vítkovice</t>
  </si>
  <si>
    <t>Beránek</t>
  </si>
  <si>
    <t>Kuba Krejčí</t>
  </si>
  <si>
    <t>Biatlon Roškopov</t>
  </si>
  <si>
    <t>Polonská</t>
  </si>
  <si>
    <t>2007</t>
  </si>
  <si>
    <t>Natálie</t>
  </si>
  <si>
    <t>2006</t>
  </si>
  <si>
    <t>Jeriová</t>
  </si>
  <si>
    <t>Nikola</t>
  </si>
  <si>
    <t>Pavlová</t>
  </si>
  <si>
    <t>Červinková</t>
  </si>
  <si>
    <t>Klierová</t>
  </si>
  <si>
    <t>Klaudie</t>
  </si>
  <si>
    <t>Sajdlová</t>
  </si>
  <si>
    <t>AC Turnov</t>
  </si>
  <si>
    <t>Mečířová</t>
  </si>
  <si>
    <t>Kačka</t>
  </si>
  <si>
    <t>Hubálovská</t>
  </si>
  <si>
    <t>Gábina</t>
  </si>
  <si>
    <t>Hamplová</t>
  </si>
  <si>
    <t>Sokol Stará Paka</t>
  </si>
  <si>
    <t>Vohníková</t>
  </si>
  <si>
    <t>Sporysch</t>
  </si>
  <si>
    <t>Tobiáš</t>
  </si>
  <si>
    <t>Vaníček</t>
  </si>
  <si>
    <t>Benjamín</t>
  </si>
  <si>
    <t>Plecháč</t>
  </si>
  <si>
    <t>Patrik</t>
  </si>
  <si>
    <t>TJ Semily</t>
  </si>
  <si>
    <t>Horáček</t>
  </si>
  <si>
    <t>Jindřich</t>
  </si>
  <si>
    <t>Paulus</t>
  </si>
  <si>
    <t>Viták</t>
  </si>
  <si>
    <t>Munzar</t>
  </si>
  <si>
    <t>Šoun</t>
  </si>
  <si>
    <t>Daniel</t>
  </si>
  <si>
    <t>Ústí u Staré Paky</t>
  </si>
  <si>
    <t>Dědeček</t>
  </si>
  <si>
    <t>Vyčítal</t>
  </si>
  <si>
    <t>Strunz</t>
  </si>
  <si>
    <t>Havelka</t>
  </si>
  <si>
    <t>Mach</t>
  </si>
  <si>
    <t>Johnová</t>
  </si>
  <si>
    <t>Nella</t>
  </si>
  <si>
    <t>Hrouda</t>
  </si>
  <si>
    <t>Medlík</t>
  </si>
  <si>
    <t>Josem</t>
  </si>
  <si>
    <t>Doubek</t>
  </si>
  <si>
    <t>Honza</t>
  </si>
  <si>
    <t>Hron</t>
  </si>
  <si>
    <t>Vilém</t>
  </si>
  <si>
    <t>Kysylko</t>
  </si>
  <si>
    <t>Vaníčková</t>
  </si>
  <si>
    <t>2004</t>
  </si>
  <si>
    <t>Loudová</t>
  </si>
  <si>
    <t>Peterková</t>
  </si>
  <si>
    <t>2005</t>
  </si>
  <si>
    <t>TJ Spartak Vrchlabí</t>
  </si>
  <si>
    <t>Šulcová</t>
  </si>
  <si>
    <t>Rozálie</t>
  </si>
  <si>
    <t>Buďárková</t>
  </si>
  <si>
    <t>04:18.2</t>
  </si>
  <si>
    <t>Folprechtová</t>
  </si>
  <si>
    <t>Johana</t>
  </si>
  <si>
    <t>Doctrina Liberec</t>
  </si>
  <si>
    <t>Prokšová</t>
  </si>
  <si>
    <t>Hobelantová</t>
  </si>
  <si>
    <t>Amélie</t>
  </si>
  <si>
    <t>Náhlovská</t>
  </si>
  <si>
    <t>Nikol</t>
  </si>
  <si>
    <t>Pavlíčková</t>
  </si>
  <si>
    <t>Hostinné</t>
  </si>
  <si>
    <t>Kristína</t>
  </si>
  <si>
    <t>Nedvědová</t>
  </si>
  <si>
    <t>Skok AC Jindřichův Hradec</t>
  </si>
  <si>
    <t>Odhánělová</t>
  </si>
  <si>
    <t>Křížová</t>
  </si>
  <si>
    <t>Klůzová</t>
  </si>
  <si>
    <t>Matuchová</t>
  </si>
  <si>
    <t>Gernatová</t>
  </si>
  <si>
    <t>Vašínová</t>
  </si>
  <si>
    <t>Kubů</t>
  </si>
  <si>
    <t>Sitná</t>
  </si>
  <si>
    <t>Natálka</t>
  </si>
  <si>
    <t>Exnerová</t>
  </si>
  <si>
    <t>Mařanová</t>
  </si>
  <si>
    <t>Dita</t>
  </si>
  <si>
    <t>Salaba</t>
  </si>
  <si>
    <t>Dan</t>
  </si>
  <si>
    <t>Šafář</t>
  </si>
  <si>
    <t>Nosek</t>
  </si>
  <si>
    <t>Hlubuček</t>
  </si>
  <si>
    <t>Nýdrle</t>
  </si>
  <si>
    <t>Berger</t>
  </si>
  <si>
    <t>Kysela</t>
  </si>
  <si>
    <t>Radim</t>
  </si>
  <si>
    <t>Parsi</t>
  </si>
  <si>
    <t>Gore</t>
  </si>
  <si>
    <t>Kryštov</t>
  </si>
  <si>
    <t>Tonda</t>
  </si>
  <si>
    <t>Rajm</t>
  </si>
  <si>
    <t>Hanyk</t>
  </si>
  <si>
    <t>Roman</t>
  </si>
  <si>
    <t>Jebavá</t>
  </si>
  <si>
    <t>2001</t>
  </si>
  <si>
    <t>Pavlů</t>
  </si>
  <si>
    <t>2002</t>
  </si>
  <si>
    <t>Trejbalová</t>
  </si>
  <si>
    <t>Renata</t>
  </si>
  <si>
    <t>Dvořáková</t>
  </si>
  <si>
    <t>Kristýna</t>
  </si>
  <si>
    <t>Kvapilová</t>
  </si>
  <si>
    <t>Sabina</t>
  </si>
  <si>
    <t>2003</t>
  </si>
  <si>
    <t>Martínková</t>
  </si>
  <si>
    <t>Bergerová</t>
  </si>
  <si>
    <t>Goliney</t>
  </si>
  <si>
    <t>Mary</t>
  </si>
  <si>
    <t>Holubcová</t>
  </si>
  <si>
    <t>Pátková</t>
  </si>
  <si>
    <t>Alexandra</t>
  </si>
  <si>
    <t>Hana</t>
  </si>
  <si>
    <t>Svědíková</t>
  </si>
  <si>
    <t>Korandová</t>
  </si>
  <si>
    <t>Vinšová</t>
  </si>
  <si>
    <t>Ernastová</t>
  </si>
  <si>
    <t>Kája</t>
  </si>
  <si>
    <t>Zikmundová</t>
  </si>
  <si>
    <t>Fotrová</t>
  </si>
  <si>
    <t>Andrea</t>
  </si>
  <si>
    <t>Jana</t>
  </si>
  <si>
    <t>Havlová</t>
  </si>
  <si>
    <t>Hanzlová</t>
  </si>
  <si>
    <t>Velíšková</t>
  </si>
  <si>
    <t>Barbora</t>
  </si>
  <si>
    <t>Heczko</t>
  </si>
  <si>
    <t>Standa</t>
  </si>
  <si>
    <t>Mikšík</t>
  </si>
  <si>
    <t>Soartak Vrchlabí</t>
  </si>
  <si>
    <t>Sk Nové Město n.Metují</t>
  </si>
  <si>
    <t>Švec</t>
  </si>
  <si>
    <t>Lakáš</t>
  </si>
  <si>
    <t>Jirásko</t>
  </si>
  <si>
    <t>Sebastián</t>
  </si>
  <si>
    <t>Čermák</t>
  </si>
  <si>
    <t>Kudrnáč</t>
  </si>
  <si>
    <t>Pavlíček</t>
  </si>
  <si>
    <t>Kubín</t>
  </si>
  <si>
    <t>Prokeš</t>
  </si>
  <si>
    <t>Podmajský</t>
  </si>
  <si>
    <t>Bílý</t>
  </si>
  <si>
    <t>Žerava</t>
  </si>
  <si>
    <t>Cyril</t>
  </si>
  <si>
    <t>Schmidt</t>
  </si>
  <si>
    <t>Novotná</t>
  </si>
  <si>
    <t>Prokopová</t>
  </si>
  <si>
    <t>2000</t>
  </si>
  <si>
    <t>Patkolo</t>
  </si>
  <si>
    <t>Samuel</t>
  </si>
  <si>
    <t>Cyklo Point</t>
  </si>
  <si>
    <t>Ježek</t>
  </si>
  <si>
    <t>Vít</t>
  </si>
  <si>
    <t>1999</t>
  </si>
  <si>
    <t>OK Jilemnice</t>
  </si>
  <si>
    <t>Jelínek</t>
  </si>
  <si>
    <t>Kozák</t>
  </si>
  <si>
    <t>Tomešová</t>
  </si>
  <si>
    <t>1997</t>
  </si>
  <si>
    <t>Čermáková</t>
  </si>
  <si>
    <t>1995</t>
  </si>
  <si>
    <t>Jitka</t>
  </si>
  <si>
    <t>1975</t>
  </si>
  <si>
    <t>Smrčí</t>
  </si>
  <si>
    <t>Krausová</t>
  </si>
  <si>
    <t>Pavla</t>
  </si>
  <si>
    <t>Mikešová</t>
  </si>
  <si>
    <t>1991</t>
  </si>
  <si>
    <t>Chocholoušková</t>
  </si>
  <si>
    <t>1976</t>
  </si>
  <si>
    <t>Komárková</t>
  </si>
  <si>
    <t>1998</t>
  </si>
  <si>
    <t>Fjord Klub Stará Paka</t>
  </si>
  <si>
    <t>Dohnalová</t>
  </si>
  <si>
    <t>Monika</t>
  </si>
  <si>
    <t>1974</t>
  </si>
  <si>
    <t>Pecka</t>
  </si>
  <si>
    <t>Čechová</t>
  </si>
  <si>
    <t>SK Špindlerův Mlýn</t>
  </si>
  <si>
    <t>1981</t>
  </si>
  <si>
    <t>Albrechtová</t>
  </si>
  <si>
    <t>1985</t>
  </si>
  <si>
    <t>Drašarová</t>
  </si>
  <si>
    <t>Agáta</t>
  </si>
  <si>
    <t>Suková</t>
  </si>
  <si>
    <t>Zdeňka</t>
  </si>
  <si>
    <t>1986</t>
  </si>
  <si>
    <t>Iveta</t>
  </si>
  <si>
    <t>Pavlovcová</t>
  </si>
  <si>
    <t>1962</t>
  </si>
  <si>
    <t>Podrazil</t>
  </si>
  <si>
    <t>1982</t>
  </si>
  <si>
    <t>TJ Sokol Jičín</t>
  </si>
  <si>
    <t>Malý</t>
  </si>
  <si>
    <t>Aleš</t>
  </si>
  <si>
    <t>Rudník</t>
  </si>
  <si>
    <t>Navrátil</t>
  </si>
  <si>
    <t>Polák</t>
  </si>
  <si>
    <t>Bakako Nová Paka</t>
  </si>
  <si>
    <t>Jaroslav</t>
  </si>
  <si>
    <t>1978</t>
  </si>
  <si>
    <t>Bike team Stará Paka</t>
  </si>
  <si>
    <t>Řekák</t>
  </si>
  <si>
    <t>Luboš</t>
  </si>
  <si>
    <t>Pešta</t>
  </si>
  <si>
    <t>Horký</t>
  </si>
  <si>
    <t>Kessler</t>
  </si>
  <si>
    <t>Běžecká škola Praha</t>
  </si>
  <si>
    <t>Vila</t>
  </si>
  <si>
    <t>Ladislav</t>
  </si>
  <si>
    <t>Štefan</t>
  </si>
  <si>
    <t>Vrabec</t>
  </si>
  <si>
    <t>Sokolovna Stará Paka</t>
  </si>
  <si>
    <t>Hejl</t>
  </si>
  <si>
    <t>Romančák</t>
  </si>
  <si>
    <t>Kolovrátník</t>
  </si>
  <si>
    <t>1977</t>
  </si>
  <si>
    <t>Cogan</t>
  </si>
  <si>
    <t>Rudolf</t>
  </si>
  <si>
    <t>1971</t>
  </si>
  <si>
    <t>Berka</t>
  </si>
  <si>
    <t>Luděk</t>
  </si>
  <si>
    <t>1972</t>
  </si>
  <si>
    <t>Atletika Rtyně</t>
  </si>
  <si>
    <t>Skalický</t>
  </si>
  <si>
    <t>HS Strážné</t>
  </si>
  <si>
    <t>Hák</t>
  </si>
  <si>
    <t>Drbohlav</t>
  </si>
  <si>
    <t>Lomice nad Popelkou</t>
  </si>
  <si>
    <t>Kunrt</t>
  </si>
  <si>
    <t>SK Týniště nad Orlici</t>
  </si>
  <si>
    <t>Karel</t>
  </si>
  <si>
    <t>Zdeněk</t>
  </si>
  <si>
    <t>1970</t>
  </si>
  <si>
    <t>Vejnar</t>
  </si>
  <si>
    <t>1957</t>
  </si>
  <si>
    <t>Ski Vysoké nad Jizerou</t>
  </si>
  <si>
    <t>Karlík</t>
  </si>
  <si>
    <t>1964</t>
  </si>
  <si>
    <t>Loko Trutnov</t>
  </si>
  <si>
    <t>Šádek</t>
  </si>
  <si>
    <t>1959</t>
  </si>
  <si>
    <t>Brunclík</t>
  </si>
  <si>
    <t>Ivo</t>
  </si>
  <si>
    <t>1958</t>
  </si>
  <si>
    <t>Slovan Śpindlerův Mlýn</t>
  </si>
  <si>
    <t>Kozákov</t>
  </si>
  <si>
    <t>Kadavý</t>
  </si>
  <si>
    <t>1947</t>
  </si>
  <si>
    <t>Jablonec nad Nisou</t>
  </si>
  <si>
    <t>Binter</t>
  </si>
  <si>
    <t>1951</t>
  </si>
  <si>
    <t>Śír</t>
  </si>
  <si>
    <t>1948</t>
  </si>
  <si>
    <t>Spartak Rokytnice</t>
  </si>
  <si>
    <t>Krajč</t>
  </si>
  <si>
    <t>1954</t>
  </si>
  <si>
    <t>Trutnov</t>
  </si>
  <si>
    <t>SKP Mladá Boleslav</t>
  </si>
  <si>
    <t>Kuntr</t>
  </si>
  <si>
    <t>Miroslav</t>
  </si>
  <si>
    <t>1949</t>
  </si>
  <si>
    <t>TJ Liga 100 Olomouc</t>
  </si>
  <si>
    <t>Dvořák</t>
  </si>
  <si>
    <t>Sokol Velké Hamry</t>
  </si>
  <si>
    <t>1946</t>
  </si>
  <si>
    <t>Šteinc</t>
  </si>
  <si>
    <t>Ludvík</t>
  </si>
  <si>
    <t>1941</t>
  </si>
  <si>
    <t>AC Vrchlabí</t>
  </si>
  <si>
    <t>Čech</t>
  </si>
  <si>
    <t>Liga 100 Praha</t>
  </si>
  <si>
    <t>Bém</t>
  </si>
  <si>
    <t>1927</t>
  </si>
  <si>
    <t>Slovan Liberec</t>
  </si>
  <si>
    <t>Hlavní závod celkově bez rozdílu kategorií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</si>
</sst>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i/>
      <sz val="20"/>
      <name val="Arial CE"/>
      <family val="2"/>
    </font>
    <font>
      <b/>
      <sz val="12"/>
      <name val="Arial CE"/>
      <family val="0"/>
    </font>
    <font>
      <b/>
      <i/>
      <sz val="10"/>
      <name val="Arial CE"/>
      <family val="2"/>
    </font>
    <font>
      <b/>
      <sz val="10"/>
      <color indexed="9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sz val="9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50">
    <border>
      <left/>
      <right/>
      <top/>
      <bottom/>
      <diagonal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12"/>
      </left>
      <right style="thin">
        <color indexed="9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9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2" fillId="0" borderId="0" xfId="17" applyAlignment="1">
      <alignment/>
    </xf>
    <xf numFmtId="0" fontId="2" fillId="0" borderId="1" xfId="17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2" fillId="0" borderId="2" xfId="17" applyBorder="1" applyAlignment="1">
      <alignment/>
    </xf>
    <xf numFmtId="0" fontId="0" fillId="0" borderId="0" xfId="0" applyAlignment="1">
      <alignment horizontal="left"/>
    </xf>
    <xf numFmtId="0" fontId="0" fillId="0" borderId="4" xfId="0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0" borderId="5" xfId="17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49" fontId="7" fillId="4" borderId="7" xfId="0" applyNumberFormat="1" applyFont="1" applyFill="1" applyBorder="1" applyAlignment="1">
      <alignment horizontal="centerContinuous" vertical="center" wrapText="1"/>
    </xf>
    <xf numFmtId="0" fontId="7" fillId="4" borderId="8" xfId="0" applyFont="1" applyFill="1" applyBorder="1" applyAlignment="1">
      <alignment horizontal="centerContinuous" vertical="center"/>
    </xf>
    <xf numFmtId="0" fontId="7" fillId="4" borderId="9" xfId="0" applyFont="1" applyFill="1" applyBorder="1" applyAlignment="1">
      <alignment horizontal="centerContinuous" vertical="center"/>
    </xf>
    <xf numFmtId="1" fontId="0" fillId="0" borderId="10" xfId="0" applyNumberForma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47" fontId="8" fillId="0" borderId="12" xfId="0" applyNumberFormat="1" applyFont="1" applyBorder="1" applyAlignment="1" applyProtection="1">
      <alignment horizontal="center"/>
      <protection locked="0"/>
    </xf>
    <xf numFmtId="1" fontId="8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47" fontId="8" fillId="0" borderId="11" xfId="0" applyNumberFormat="1" applyFont="1" applyBorder="1" applyAlignment="1" applyProtection="1">
      <alignment horizontal="center"/>
      <protection locked="0"/>
    </xf>
    <xf numFmtId="1" fontId="8" fillId="0" borderId="15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0" fillId="0" borderId="11" xfId="0" applyFont="1" applyBorder="1" applyAlignment="1">
      <alignment/>
    </xf>
    <xf numFmtId="47" fontId="0" fillId="0" borderId="11" xfId="0" applyNumberFormat="1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  <protection locked="0"/>
    </xf>
    <xf numFmtId="1" fontId="0" fillId="0" borderId="16" xfId="0" applyNumberFormat="1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10" fillId="0" borderId="17" xfId="0" applyFont="1" applyBorder="1" applyAlignment="1">
      <alignment/>
    </xf>
    <xf numFmtId="47" fontId="0" fillId="0" borderId="17" xfId="0" applyNumberFormat="1" applyBorder="1" applyAlignment="1" applyProtection="1">
      <alignment horizontal="center"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1" fontId="0" fillId="0" borderId="19" xfId="0" applyNumberFormat="1" applyBorder="1" applyAlignment="1" applyProtection="1">
      <alignment horizontal="center"/>
      <protection locked="0"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/>
    </xf>
    <xf numFmtId="0" fontId="10" fillId="0" borderId="20" xfId="0" applyFont="1" applyBorder="1" applyAlignment="1">
      <alignment/>
    </xf>
    <xf numFmtId="47" fontId="0" fillId="0" borderId="20" xfId="0" applyNumberFormat="1" applyBorder="1" applyAlignment="1" applyProtection="1">
      <alignment horizontal="center"/>
      <protection locked="0"/>
    </xf>
    <xf numFmtId="1" fontId="0" fillId="0" borderId="21" xfId="0" applyNumberFormat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0" fillId="0" borderId="22" xfId="0" applyBorder="1" applyAlignment="1">
      <alignment horizontal="left"/>
    </xf>
    <xf numFmtId="0" fontId="10" fillId="0" borderId="22" xfId="0" applyFont="1" applyBorder="1" applyAlignment="1">
      <alignment/>
    </xf>
    <xf numFmtId="47" fontId="0" fillId="0" borderId="22" xfId="0" applyNumberFormat="1" applyBorder="1" applyAlignment="1" applyProtection="1">
      <alignment horizontal="center"/>
      <protection locked="0"/>
    </xf>
    <xf numFmtId="1" fontId="0" fillId="0" borderId="23" xfId="0" applyNumberFormat="1" applyBorder="1" applyAlignment="1" applyProtection="1">
      <alignment horizontal="center"/>
      <protection locked="0"/>
    </xf>
    <xf numFmtId="0" fontId="0" fillId="0" borderId="24" xfId="0" applyBorder="1" applyAlignment="1">
      <alignment/>
    </xf>
    <xf numFmtId="0" fontId="0" fillId="0" borderId="24" xfId="0" applyBorder="1" applyAlignment="1">
      <alignment horizontal="left"/>
    </xf>
    <xf numFmtId="0" fontId="10" fillId="0" borderId="24" xfId="0" applyFont="1" applyBorder="1" applyAlignment="1">
      <alignment/>
    </xf>
    <xf numFmtId="47" fontId="0" fillId="0" borderId="24" xfId="0" applyNumberFormat="1" applyBorder="1" applyAlignment="1" applyProtection="1">
      <alignment horizontal="center"/>
      <protection locked="0"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9" fillId="0" borderId="12" xfId="0" applyNumberFormat="1" applyFont="1" applyBorder="1" applyAlignment="1" applyProtection="1">
      <alignment horizontal="left"/>
      <protection locked="0"/>
    </xf>
    <xf numFmtId="49" fontId="8" fillId="0" borderId="11" xfId="0" applyNumberFormat="1" applyFont="1" applyBorder="1" applyAlignment="1" applyProtection="1">
      <alignment horizontal="left"/>
      <protection locked="0"/>
    </xf>
    <xf numFmtId="49" fontId="9" fillId="0" borderId="11" xfId="0" applyNumberFormat="1" applyFon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49" fontId="10" fillId="0" borderId="11" xfId="0" applyNumberFormat="1" applyFon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10" fillId="0" borderId="20" xfId="0" applyNumberFormat="1" applyFont="1" applyBorder="1" applyAlignment="1" applyProtection="1">
      <alignment horizontal="left"/>
      <protection locked="0"/>
    </xf>
    <xf numFmtId="49" fontId="0" fillId="0" borderId="24" xfId="0" applyNumberFormat="1" applyBorder="1" applyAlignment="1" applyProtection="1">
      <alignment horizontal="left"/>
      <protection locked="0"/>
    </xf>
    <xf numFmtId="49" fontId="10" fillId="0" borderId="24" xfId="0" applyNumberFormat="1" applyFont="1" applyBorder="1" applyAlignment="1" applyProtection="1">
      <alignment horizontal="left"/>
      <protection locked="0"/>
    </xf>
    <xf numFmtId="49" fontId="0" fillId="0" borderId="22" xfId="0" applyNumberFormat="1" applyBorder="1" applyAlignment="1" applyProtection="1">
      <alignment horizontal="left"/>
      <protection locked="0"/>
    </xf>
    <xf numFmtId="49" fontId="10" fillId="0" borderId="22" xfId="0" applyNumberFormat="1" applyFont="1" applyBorder="1" applyAlignment="1" applyProtection="1">
      <alignment horizontal="left"/>
      <protection locked="0"/>
    </xf>
    <xf numFmtId="1" fontId="0" fillId="0" borderId="25" xfId="0" applyNumberFormat="1" applyBorder="1" applyAlignment="1" applyProtection="1">
      <alignment horizontal="center"/>
      <protection locked="0"/>
    </xf>
    <xf numFmtId="49" fontId="8" fillId="0" borderId="26" xfId="0" applyNumberFormat="1" applyFont="1" applyBorder="1" applyAlignment="1" applyProtection="1">
      <alignment horizontal="left"/>
      <protection locked="0"/>
    </xf>
    <xf numFmtId="49" fontId="9" fillId="0" borderId="26" xfId="0" applyNumberFormat="1" applyFont="1" applyBorder="1" applyAlignment="1" applyProtection="1">
      <alignment horizontal="left"/>
      <protection locked="0"/>
    </xf>
    <xf numFmtId="47" fontId="8" fillId="0" borderId="27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27" xfId="0" applyNumberFormat="1" applyBorder="1" applyAlignment="1" applyProtection="1">
      <alignment horizontal="left"/>
      <protection locked="0"/>
    </xf>
    <xf numFmtId="49" fontId="0" fillId="0" borderId="26" xfId="0" applyNumberFormat="1" applyBorder="1" applyAlignment="1" applyProtection="1">
      <alignment horizontal="left"/>
      <protection locked="0"/>
    </xf>
    <xf numFmtId="49" fontId="0" fillId="0" borderId="17" xfId="0" applyNumberFormat="1" applyBorder="1" applyAlignment="1" applyProtection="1">
      <alignment horizontal="left"/>
      <protection locked="0"/>
    </xf>
    <xf numFmtId="49" fontId="10" fillId="0" borderId="17" xfId="0" applyNumberFormat="1" applyFont="1" applyBorder="1" applyAlignment="1" applyProtection="1">
      <alignment horizontal="left"/>
      <protection locked="0"/>
    </xf>
    <xf numFmtId="49" fontId="8" fillId="0" borderId="28" xfId="0" applyNumberFormat="1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 locked="0"/>
    </xf>
    <xf numFmtId="49" fontId="10" fillId="0" borderId="11" xfId="0" applyNumberFormat="1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/>
      <protection locked="0"/>
    </xf>
    <xf numFmtId="49" fontId="10" fillId="0" borderId="0" xfId="0" applyNumberFormat="1" applyFont="1" applyAlignment="1" applyProtection="1">
      <alignment horizontal="left"/>
      <protection locked="0"/>
    </xf>
    <xf numFmtId="47" fontId="0" fillId="0" borderId="27" xfId="0" applyNumberForma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left"/>
      <protection locked="0"/>
    </xf>
    <xf numFmtId="47" fontId="0" fillId="0" borderId="11" xfId="0" applyNumberFormat="1" applyFont="1" applyBorder="1" applyAlignment="1" applyProtection="1">
      <alignment horizontal="center"/>
      <protection locked="0"/>
    </xf>
    <xf numFmtId="49" fontId="0" fillId="0" borderId="17" xfId="0" applyNumberFormat="1" applyFont="1" applyBorder="1" applyAlignment="1" applyProtection="1">
      <alignment horizontal="left"/>
      <protection locked="0"/>
    </xf>
    <xf numFmtId="0" fontId="10" fillId="0" borderId="17" xfId="0" applyFont="1" applyBorder="1" applyAlignment="1" applyProtection="1">
      <alignment/>
      <protection locked="0"/>
    </xf>
    <xf numFmtId="47" fontId="0" fillId="0" borderId="17" xfId="0" applyNumberFormat="1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47" fontId="8" fillId="0" borderId="26" xfId="0" applyNumberFormat="1" applyFont="1" applyBorder="1" applyAlignment="1" applyProtection="1">
      <alignment horizontal="center"/>
      <protection locked="0"/>
    </xf>
    <xf numFmtId="1" fontId="8" fillId="0" borderId="29" xfId="0" applyNumberFormat="1" applyFont="1" applyBorder="1" applyAlignment="1" applyProtection="1">
      <alignment horizontal="center"/>
      <protection locked="0"/>
    </xf>
    <xf numFmtId="49" fontId="8" fillId="0" borderId="30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center"/>
    </xf>
    <xf numFmtId="0" fontId="8" fillId="0" borderId="31" xfId="0" applyFont="1" applyBorder="1" applyAlignment="1">
      <alignment horizontal="center" vertical="center"/>
    </xf>
    <xf numFmtId="47" fontId="8" fillId="0" borderId="32" xfId="0" applyNumberFormat="1" applyFont="1" applyBorder="1" applyAlignment="1" applyProtection="1">
      <alignment horizontal="center"/>
      <protection locked="0"/>
    </xf>
    <xf numFmtId="49" fontId="8" fillId="0" borderId="25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49" fontId="0" fillId="0" borderId="24" xfId="0" applyNumberFormat="1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47" fontId="8" fillId="0" borderId="33" xfId="0" applyNumberFormat="1" applyFont="1" applyBorder="1" applyAlignment="1" applyProtection="1">
      <alignment horizontal="center"/>
      <protection locked="0"/>
    </xf>
    <xf numFmtId="1" fontId="8" fillId="0" borderId="34" xfId="0" applyNumberFormat="1" applyFont="1" applyBorder="1" applyAlignment="1" applyProtection="1">
      <alignment horizontal="center"/>
      <protection locked="0"/>
    </xf>
    <xf numFmtId="0" fontId="8" fillId="0" borderId="14" xfId="0" applyFont="1" applyBorder="1" applyAlignment="1">
      <alignment horizontal="center"/>
    </xf>
    <xf numFmtId="0" fontId="8" fillId="0" borderId="20" xfId="0" applyFont="1" applyBorder="1" applyAlignment="1">
      <alignment/>
    </xf>
    <xf numFmtId="47" fontId="8" fillId="0" borderId="35" xfId="0" applyNumberFormat="1" applyFont="1" applyBorder="1" applyAlignment="1" applyProtection="1">
      <alignment horizontal="center"/>
      <protection locked="0"/>
    </xf>
    <xf numFmtId="1" fontId="8" fillId="0" borderId="36" xfId="0" applyNumberFormat="1" applyFont="1" applyBorder="1" applyAlignment="1" applyProtection="1">
      <alignment horizontal="center"/>
      <protection locked="0"/>
    </xf>
    <xf numFmtId="1" fontId="8" fillId="0" borderId="16" xfId="0" applyNumberFormat="1" applyFont="1" applyBorder="1" applyAlignment="1" applyProtection="1">
      <alignment horizontal="center"/>
      <protection locked="0"/>
    </xf>
    <xf numFmtId="49" fontId="8" fillId="0" borderId="24" xfId="0" applyNumberFormat="1" applyFont="1" applyBorder="1" applyAlignment="1" applyProtection="1">
      <alignment horizontal="left"/>
      <protection locked="0"/>
    </xf>
    <xf numFmtId="49" fontId="8" fillId="0" borderId="17" xfId="0" applyNumberFormat="1" applyFont="1" applyBorder="1" applyAlignment="1" applyProtection="1">
      <alignment horizontal="left"/>
      <protection locked="0"/>
    </xf>
    <xf numFmtId="49" fontId="8" fillId="0" borderId="17" xfId="0" applyNumberFormat="1" applyFont="1" applyBorder="1" applyAlignment="1" applyProtection="1">
      <alignment horizontal="center"/>
      <protection locked="0"/>
    </xf>
    <xf numFmtId="49" fontId="9" fillId="0" borderId="17" xfId="0" applyNumberFormat="1" applyFont="1" applyBorder="1" applyAlignment="1" applyProtection="1">
      <alignment horizontal="left"/>
      <protection locked="0"/>
    </xf>
    <xf numFmtId="47" fontId="8" fillId="0" borderId="37" xfId="0" applyNumberFormat="1" applyFont="1" applyBorder="1" applyAlignment="1" applyProtection="1">
      <alignment horizontal="center"/>
      <protection locked="0"/>
    </xf>
    <xf numFmtId="1" fontId="8" fillId="0" borderId="38" xfId="0" applyNumberFormat="1" applyFont="1" applyBorder="1" applyAlignment="1" applyProtection="1">
      <alignment horizontal="center"/>
      <protection locked="0"/>
    </xf>
    <xf numFmtId="1" fontId="8" fillId="0" borderId="14" xfId="0" applyNumberFormat="1" applyFont="1" applyBorder="1" applyAlignment="1" applyProtection="1">
      <alignment horizontal="center"/>
      <protection locked="0"/>
    </xf>
    <xf numFmtId="49" fontId="8" fillId="0" borderId="20" xfId="0" applyNumberFormat="1" applyFont="1" applyBorder="1" applyAlignment="1" applyProtection="1">
      <alignment horizontal="left"/>
      <protection locked="0"/>
    </xf>
    <xf numFmtId="49" fontId="8" fillId="0" borderId="20" xfId="0" applyNumberFormat="1" applyFont="1" applyBorder="1" applyAlignment="1" applyProtection="1">
      <alignment horizontal="center"/>
      <protection locked="0"/>
    </xf>
    <xf numFmtId="49" fontId="9" fillId="0" borderId="20" xfId="0" applyNumberFormat="1" applyFont="1" applyBorder="1" applyAlignment="1" applyProtection="1">
      <alignment horizontal="left"/>
      <protection locked="0"/>
    </xf>
    <xf numFmtId="49" fontId="8" fillId="0" borderId="22" xfId="0" applyNumberFormat="1" applyFont="1" applyBorder="1" applyAlignment="1" applyProtection="1">
      <alignment horizontal="left"/>
      <protection locked="0"/>
    </xf>
    <xf numFmtId="49" fontId="8" fillId="0" borderId="26" xfId="0" applyNumberFormat="1" applyFon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47" fontId="0" fillId="0" borderId="35" xfId="0" applyNumberFormat="1" applyBorder="1" applyAlignment="1" applyProtection="1">
      <alignment horizontal="center"/>
      <protection locked="0"/>
    </xf>
    <xf numFmtId="1" fontId="0" fillId="0" borderId="36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7" fontId="0" fillId="0" borderId="37" xfId="0" applyNumberFormat="1" applyBorder="1" applyAlignment="1" applyProtection="1">
      <alignment horizontal="center"/>
      <protection locked="0"/>
    </xf>
    <xf numFmtId="1" fontId="0" fillId="0" borderId="38" xfId="0" applyNumberFormat="1" applyBorder="1" applyAlignment="1" applyProtection="1">
      <alignment horizontal="center"/>
      <protection locked="0"/>
    </xf>
    <xf numFmtId="1" fontId="8" fillId="0" borderId="10" xfId="0" applyNumberFormat="1" applyFont="1" applyBorder="1" applyAlignment="1" applyProtection="1">
      <alignment horizontal="center"/>
      <protection locked="0"/>
    </xf>
    <xf numFmtId="49" fontId="8" fillId="0" borderId="12" xfId="0" applyNumberFormat="1" applyFon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26" xfId="0" applyNumberFormat="1" applyBorder="1" applyAlignment="1" applyProtection="1">
      <alignment horizontal="center"/>
      <protection locked="0"/>
    </xf>
    <xf numFmtId="49" fontId="10" fillId="0" borderId="26" xfId="0" applyNumberFormat="1" applyFont="1" applyBorder="1" applyAlignment="1" applyProtection="1">
      <alignment horizontal="left"/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7" fontId="0" fillId="0" borderId="0" xfId="0" applyNumberFormat="1" applyAlignment="1" applyProtection="1">
      <alignment horizontal="center"/>
      <protection locked="0"/>
    </xf>
    <xf numFmtId="47" fontId="0" fillId="0" borderId="39" xfId="0" applyNumberFormat="1" applyBorder="1" applyAlignment="1" applyProtection="1">
      <alignment horizontal="center"/>
      <protection locked="0"/>
    </xf>
    <xf numFmtId="49" fontId="0" fillId="0" borderId="22" xfId="0" applyNumberFormat="1" applyBorder="1" applyAlignment="1" applyProtection="1">
      <alignment horizontal="center"/>
      <protection locked="0"/>
    </xf>
    <xf numFmtId="47" fontId="0" fillId="0" borderId="40" xfId="0" applyNumberFormat="1" applyBorder="1" applyAlignment="1" applyProtection="1">
      <alignment horizontal="center"/>
      <protection locked="0"/>
    </xf>
    <xf numFmtId="1" fontId="8" fillId="0" borderId="25" xfId="0" applyNumberFormat="1" applyFont="1" applyBorder="1" applyAlignment="1" applyProtection="1">
      <alignment horizontal="center"/>
      <protection locked="0"/>
    </xf>
    <xf numFmtId="1" fontId="8" fillId="0" borderId="26" xfId="0" applyNumberFormat="1" applyFont="1" applyBorder="1" applyAlignment="1" applyProtection="1">
      <alignment horizontal="left"/>
      <protection locked="0"/>
    </xf>
    <xf numFmtId="47" fontId="8" fillId="0" borderId="12" xfId="0" applyNumberFormat="1" applyFont="1" applyBorder="1" applyAlignment="1">
      <alignment horizontal="center"/>
    </xf>
    <xf numFmtId="1" fontId="8" fillId="0" borderId="11" xfId="0" applyNumberFormat="1" applyFont="1" applyBorder="1" applyAlignment="1" applyProtection="1">
      <alignment horizontal="left"/>
      <protection locked="0"/>
    </xf>
    <xf numFmtId="1" fontId="8" fillId="0" borderId="11" xfId="0" applyNumberFormat="1" applyFont="1" applyBorder="1" applyAlignment="1">
      <alignment horizontal="left"/>
    </xf>
    <xf numFmtId="47" fontId="8" fillId="0" borderId="11" xfId="0" applyNumberFormat="1" applyFont="1" applyBorder="1" applyAlignment="1">
      <alignment horizontal="center"/>
    </xf>
    <xf numFmtId="1" fontId="0" fillId="0" borderId="11" xfId="0" applyNumberFormat="1" applyBorder="1" applyAlignment="1" applyProtection="1">
      <alignment horizontal="left"/>
      <protection locked="0"/>
    </xf>
    <xf numFmtId="47" fontId="0" fillId="0" borderId="11" xfId="0" applyNumberFormat="1" applyBorder="1" applyAlignment="1">
      <alignment horizontal="center"/>
    </xf>
    <xf numFmtId="47" fontId="0" fillId="0" borderId="20" xfId="0" applyNumberFormat="1" applyBorder="1" applyAlignment="1">
      <alignment horizontal="center"/>
    </xf>
    <xf numFmtId="1" fontId="0" fillId="0" borderId="20" xfId="0" applyNumberFormat="1" applyBorder="1" applyAlignment="1" applyProtection="1">
      <alignment horizontal="left"/>
      <protection locked="0"/>
    </xf>
    <xf numFmtId="1" fontId="0" fillId="0" borderId="26" xfId="0" applyNumberFormat="1" applyBorder="1" applyAlignment="1" applyProtection="1">
      <alignment horizontal="left"/>
      <protection locked="0"/>
    </xf>
    <xf numFmtId="49" fontId="10" fillId="0" borderId="26" xfId="0" applyNumberFormat="1" applyFont="1" applyBorder="1" applyAlignment="1" applyProtection="1">
      <alignment horizontal="left"/>
      <protection locked="0"/>
    </xf>
    <xf numFmtId="47" fontId="0" fillId="0" borderId="26" xfId="0" applyNumberFormat="1" applyBorder="1" applyAlignment="1" applyProtection="1">
      <alignment horizontal="center"/>
      <protection locked="0"/>
    </xf>
    <xf numFmtId="49" fontId="11" fillId="0" borderId="26" xfId="0" applyNumberFormat="1" applyFont="1" applyBorder="1" applyAlignment="1" applyProtection="1">
      <alignment horizontal="left"/>
      <protection locked="0"/>
    </xf>
    <xf numFmtId="49" fontId="10" fillId="0" borderId="20" xfId="0" applyNumberFormat="1" applyFont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1" fontId="8" fillId="0" borderId="12" xfId="0" applyNumberFormat="1" applyFont="1" applyBorder="1" applyAlignment="1" applyProtection="1">
      <alignment horizontal="left"/>
      <protection locked="0"/>
    </xf>
    <xf numFmtId="0" fontId="9" fillId="0" borderId="11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1" fontId="0" fillId="0" borderId="24" xfId="0" applyNumberFormat="1" applyBorder="1" applyAlignment="1" applyProtection="1">
      <alignment horizontal="left"/>
      <protection locked="0"/>
    </xf>
    <xf numFmtId="49" fontId="10" fillId="0" borderId="24" xfId="0" applyNumberFormat="1" applyFont="1" applyBorder="1" applyAlignment="1" applyProtection="1">
      <alignment horizontal="left"/>
      <protection locked="0"/>
    </xf>
    <xf numFmtId="1" fontId="0" fillId="0" borderId="41" xfId="0" applyNumberFormat="1" applyBorder="1" applyAlignment="1" applyProtection="1">
      <alignment horizontal="center"/>
      <protection locked="0"/>
    </xf>
    <xf numFmtId="49" fontId="12" fillId="0" borderId="11" xfId="0" applyNumberFormat="1" applyFont="1" applyBorder="1" applyAlignment="1" applyProtection="1">
      <alignment horizontal="left"/>
      <protection locked="0"/>
    </xf>
    <xf numFmtId="1" fontId="0" fillId="0" borderId="42" xfId="0" applyNumberFormat="1" applyBorder="1" applyAlignment="1" applyProtection="1">
      <alignment horizontal="center"/>
      <protection locked="0"/>
    </xf>
    <xf numFmtId="1" fontId="0" fillId="0" borderId="17" xfId="0" applyNumberFormat="1" applyBorder="1" applyAlignment="1" applyProtection="1">
      <alignment horizontal="left"/>
      <protection locked="0"/>
    </xf>
    <xf numFmtId="49" fontId="10" fillId="0" borderId="17" xfId="0" applyNumberFormat="1" applyFont="1" applyBorder="1" applyAlignment="1" applyProtection="1">
      <alignment horizontal="left"/>
      <protection locked="0"/>
    </xf>
    <xf numFmtId="1" fontId="0" fillId="0" borderId="43" xfId="0" applyNumberFormat="1" applyBorder="1" applyAlignment="1" applyProtection="1">
      <alignment horizontal="center"/>
      <protection locked="0"/>
    </xf>
    <xf numFmtId="1" fontId="8" fillId="0" borderId="44" xfId="0" applyNumberFormat="1" applyFont="1" applyBorder="1" applyAlignment="1" applyProtection="1">
      <alignment horizontal="center"/>
      <protection locked="0"/>
    </xf>
    <xf numFmtId="49" fontId="8" fillId="0" borderId="45" xfId="0" applyNumberFormat="1" applyFont="1" applyBorder="1" applyAlignment="1" applyProtection="1">
      <alignment horizontal="left"/>
      <protection locked="0"/>
    </xf>
    <xf numFmtId="1" fontId="8" fillId="0" borderId="45" xfId="0" applyNumberFormat="1" applyFont="1" applyBorder="1" applyAlignment="1" applyProtection="1">
      <alignment horizontal="left"/>
      <protection locked="0"/>
    </xf>
    <xf numFmtId="49" fontId="9" fillId="0" borderId="45" xfId="0" applyNumberFormat="1" applyFont="1" applyBorder="1" applyAlignment="1" applyProtection="1">
      <alignment horizontal="left"/>
      <protection locked="0"/>
    </xf>
    <xf numFmtId="47" fontId="8" fillId="0" borderId="45" xfId="0" applyNumberFormat="1" applyFont="1" applyBorder="1" applyAlignment="1" applyProtection="1">
      <alignment horizontal="center"/>
      <protection locked="0"/>
    </xf>
    <xf numFmtId="1" fontId="8" fillId="0" borderId="46" xfId="0" applyNumberFormat="1" applyFont="1" applyBorder="1" applyAlignment="1" applyProtection="1">
      <alignment horizontal="center"/>
      <protection locked="0"/>
    </xf>
    <xf numFmtId="49" fontId="11" fillId="0" borderId="11" xfId="0" applyNumberFormat="1" applyFont="1" applyBorder="1" applyAlignment="1" applyProtection="1">
      <alignment horizontal="left"/>
      <protection locked="0"/>
    </xf>
    <xf numFmtId="49" fontId="12" fillId="0" borderId="17" xfId="0" applyNumberFormat="1" applyFont="1" applyBorder="1" applyAlignment="1" applyProtection="1">
      <alignment horizontal="left"/>
      <protection locked="0"/>
    </xf>
    <xf numFmtId="47" fontId="0" fillId="0" borderId="12" xfId="0" applyNumberForma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>
      <alignment horizontal="left"/>
    </xf>
    <xf numFmtId="0" fontId="0" fillId="0" borderId="14" xfId="0" applyBorder="1" applyAlignment="1">
      <alignment horizontal="center"/>
    </xf>
    <xf numFmtId="47" fontId="0" fillId="0" borderId="22" xfId="0" applyNumberFormat="1" applyBorder="1" applyAlignment="1">
      <alignment horizontal="center"/>
    </xf>
    <xf numFmtId="0" fontId="10" fillId="0" borderId="11" xfId="0" applyFont="1" applyBorder="1" applyAlignment="1">
      <alignment horizontal="left"/>
    </xf>
    <xf numFmtId="47" fontId="0" fillId="0" borderId="47" xfId="0" applyNumberFormat="1" applyBorder="1" applyAlignment="1" applyProtection="1">
      <alignment horizontal="center"/>
      <protection locked="0"/>
    </xf>
    <xf numFmtId="1" fontId="0" fillId="0" borderId="48" xfId="0" applyNumberFormat="1" applyBorder="1" applyAlignment="1" applyProtection="1">
      <alignment horizontal="center"/>
      <protection locked="0"/>
    </xf>
    <xf numFmtId="47" fontId="0" fillId="0" borderId="35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47" fontId="0" fillId="0" borderId="0" xfId="0" applyNumberFormat="1" applyAlignment="1">
      <alignment horizontal="center"/>
    </xf>
    <xf numFmtId="1" fontId="0" fillId="0" borderId="49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49" fontId="12" fillId="0" borderId="20" xfId="0" applyNumberFormat="1" applyFont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C2:L28"/>
  <sheetViews>
    <sheetView showGridLines="0" showRowColHeaders="0" tabSelected="1" zoomScale="120" zoomScaleNormal="120" workbookViewId="0" topLeftCell="A1">
      <pane ySplit="28" topLeftCell="BM29" activePane="bottomLeft" state="frozen"/>
      <selection pane="topLeft" activeCell="A1" sqref="A1"/>
      <selection pane="bottomLeft" activeCell="D12" sqref="D12"/>
    </sheetView>
  </sheetViews>
  <sheetFormatPr defaultColWidth="9.00390625" defaultRowHeight="12.75"/>
  <cols>
    <col min="1" max="2" width="2.875" style="0" customWidth="1"/>
    <col min="6" max="6" width="0.875" style="0" customWidth="1"/>
    <col min="7" max="7" width="5.375" style="0" customWidth="1"/>
    <col min="8" max="8" width="1.12109375" style="0" customWidth="1"/>
    <col min="9" max="9" width="8.25390625" style="0" customWidth="1"/>
    <col min="11" max="11" width="2.75390625" style="0" customWidth="1"/>
  </cols>
  <sheetData>
    <row r="2" spans="7:9" ht="12.75">
      <c r="G2" s="1"/>
      <c r="H2" s="1"/>
      <c r="I2" s="1"/>
    </row>
    <row r="4" spans="3:11" ht="25.5">
      <c r="C4" s="2" t="s">
        <v>0</v>
      </c>
      <c r="D4" s="2"/>
      <c r="E4" s="2"/>
      <c r="F4" s="2"/>
      <c r="G4" s="2"/>
      <c r="H4" s="2"/>
      <c r="I4" s="2"/>
      <c r="J4" s="2"/>
      <c r="K4" s="2"/>
    </row>
    <row r="5" spans="3:11" ht="25.5">
      <c r="C5" s="2"/>
      <c r="E5" s="3" t="str">
        <f>"    "&amp;TEXT(I5-1977,"00")&amp;".  ročník"</f>
        <v>    39.  ročník</v>
      </c>
      <c r="F5" s="3"/>
      <c r="G5" s="3"/>
      <c r="I5" s="4">
        <v>2016</v>
      </c>
      <c r="K5" t="s">
        <v>1</v>
      </c>
    </row>
    <row r="8" spans="4:12" ht="12.75">
      <c r="D8" s="6" t="s">
        <v>2</v>
      </c>
      <c r="E8" s="8"/>
      <c r="F8" s="7"/>
      <c r="G8">
        <f>$I$5-2</f>
        <v>2014</v>
      </c>
      <c r="I8" t="s">
        <v>3</v>
      </c>
      <c r="J8" t="s">
        <v>4</v>
      </c>
      <c r="L8" s="9" t="s">
        <v>5</v>
      </c>
    </row>
    <row r="9" spans="4:12" ht="12.75">
      <c r="D9" s="6" t="s">
        <v>6</v>
      </c>
      <c r="E9" s="10"/>
      <c r="F9" s="7"/>
      <c r="G9">
        <f>$I$5-4</f>
        <v>2012</v>
      </c>
      <c r="H9" t="s">
        <v>7</v>
      </c>
      <c r="I9" s="11">
        <f>$I$5-3</f>
        <v>2013</v>
      </c>
      <c r="L9" s="12" t="s">
        <v>8</v>
      </c>
    </row>
    <row r="10" spans="4:12" ht="12.75">
      <c r="D10" s="6" t="s">
        <v>9</v>
      </c>
      <c r="E10" s="10"/>
      <c r="F10" s="13"/>
      <c r="G10">
        <f>$I$5-6</f>
        <v>2010</v>
      </c>
      <c r="H10" t="s">
        <v>7</v>
      </c>
      <c r="I10" s="11">
        <f>$I$5-5</f>
        <v>2011</v>
      </c>
      <c r="J10" t="s">
        <v>4</v>
      </c>
      <c r="L10" s="12" t="s">
        <v>10</v>
      </c>
    </row>
    <row r="11" spans="4:12" ht="12.75">
      <c r="D11" s="6" t="s">
        <v>11</v>
      </c>
      <c r="E11" s="10"/>
      <c r="F11" s="14"/>
      <c r="G11">
        <f>$I$5-6</f>
        <v>2010</v>
      </c>
      <c r="H11" t="s">
        <v>7</v>
      </c>
      <c r="I11" s="11">
        <f>$I$5-5</f>
        <v>2011</v>
      </c>
      <c r="L11" s="12" t="s">
        <v>10</v>
      </c>
    </row>
    <row r="12" spans="4:12" ht="12.75">
      <c r="D12" s="6" t="s">
        <v>12</v>
      </c>
      <c r="E12" s="10"/>
      <c r="F12" s="13"/>
      <c r="G12">
        <f>$I$5-8</f>
        <v>2008</v>
      </c>
      <c r="H12" t="s">
        <v>7</v>
      </c>
      <c r="I12" s="11">
        <f>$I$5-7</f>
        <v>2009</v>
      </c>
      <c r="J12" t="s">
        <v>4</v>
      </c>
      <c r="L12" s="12" t="s">
        <v>13</v>
      </c>
    </row>
    <row r="13" spans="4:12" ht="12.75">
      <c r="D13" s="15" t="s">
        <v>14</v>
      </c>
      <c r="E13" s="16"/>
      <c r="F13" s="14"/>
      <c r="G13">
        <f>$I$5-8</f>
        <v>2008</v>
      </c>
      <c r="H13" t="s">
        <v>7</v>
      </c>
      <c r="I13" s="11">
        <f>$I$5-7</f>
        <v>2009</v>
      </c>
      <c r="J13" t="s">
        <v>4</v>
      </c>
      <c r="L13" s="12" t="s">
        <v>13</v>
      </c>
    </row>
    <row r="14" spans="4:12" ht="12.75">
      <c r="D14" s="6" t="s">
        <v>15</v>
      </c>
      <c r="E14" s="10"/>
      <c r="F14" s="13"/>
      <c r="G14">
        <f>$I$5-10</f>
        <v>2006</v>
      </c>
      <c r="H14" t="s">
        <v>7</v>
      </c>
      <c r="I14" s="11">
        <f>$I$5-9</f>
        <v>2007</v>
      </c>
      <c r="J14" t="s">
        <v>4</v>
      </c>
      <c r="L14" s="12" t="s">
        <v>16</v>
      </c>
    </row>
    <row r="15" spans="4:12" ht="12.75">
      <c r="D15" s="6" t="s">
        <v>17</v>
      </c>
      <c r="E15" s="10"/>
      <c r="F15" s="14"/>
      <c r="G15">
        <f>$I$5-10</f>
        <v>2006</v>
      </c>
      <c r="H15" t="s">
        <v>7</v>
      </c>
      <c r="I15" s="11">
        <f>$I$5-9</f>
        <v>2007</v>
      </c>
      <c r="J15" t="s">
        <v>4</v>
      </c>
      <c r="L15" s="12" t="s">
        <v>16</v>
      </c>
    </row>
    <row r="16" spans="4:12" ht="12.75">
      <c r="D16" s="6" t="s">
        <v>18</v>
      </c>
      <c r="E16" s="10"/>
      <c r="F16" s="13"/>
      <c r="G16">
        <f>$I$5-12</f>
        <v>2004</v>
      </c>
      <c r="H16" t="s">
        <v>7</v>
      </c>
      <c r="I16" s="11">
        <f>$I$5-11</f>
        <v>2005</v>
      </c>
      <c r="J16" t="s">
        <v>4</v>
      </c>
      <c r="L16" s="12" t="s">
        <v>19</v>
      </c>
    </row>
    <row r="17" spans="4:12" ht="12.75">
      <c r="D17" s="6" t="s">
        <v>20</v>
      </c>
      <c r="E17" s="10"/>
      <c r="F17" s="14"/>
      <c r="G17">
        <f>$I$5-12</f>
        <v>2004</v>
      </c>
      <c r="H17" t="s">
        <v>7</v>
      </c>
      <c r="I17" s="11">
        <f>$I$5-11</f>
        <v>2005</v>
      </c>
      <c r="J17" t="s">
        <v>4</v>
      </c>
      <c r="L17" s="12" t="s">
        <v>19</v>
      </c>
    </row>
    <row r="18" spans="4:12" ht="12.75">
      <c r="D18" s="6" t="s">
        <v>21</v>
      </c>
      <c r="E18" s="10"/>
      <c r="F18" s="13"/>
      <c r="G18">
        <f>$I$5-15</f>
        <v>2001</v>
      </c>
      <c r="H18" t="s">
        <v>7</v>
      </c>
      <c r="I18" s="11">
        <f>$I$5-13</f>
        <v>2003</v>
      </c>
      <c r="J18" t="s">
        <v>4</v>
      </c>
      <c r="L18" s="12" t="s">
        <v>19</v>
      </c>
    </row>
    <row r="19" spans="4:12" ht="12.75">
      <c r="D19" s="6" t="s">
        <v>22</v>
      </c>
      <c r="E19" s="10"/>
      <c r="F19" s="14"/>
      <c r="G19">
        <f>$I$5-15</f>
        <v>2001</v>
      </c>
      <c r="H19" t="s">
        <v>7</v>
      </c>
      <c r="I19" s="11">
        <f>$I$5-13</f>
        <v>2003</v>
      </c>
      <c r="J19" t="s">
        <v>4</v>
      </c>
      <c r="L19" s="12" t="s">
        <v>23</v>
      </c>
    </row>
    <row r="20" spans="4:12" ht="12.75">
      <c r="D20" s="6" t="s">
        <v>24</v>
      </c>
      <c r="E20" s="10"/>
      <c r="F20" s="13"/>
      <c r="G20">
        <f>$I$5-17</f>
        <v>1999</v>
      </c>
      <c r="H20" t="s">
        <v>7</v>
      </c>
      <c r="I20" s="11">
        <f>$I$5-16</f>
        <v>2000</v>
      </c>
      <c r="J20" t="s">
        <v>4</v>
      </c>
      <c r="L20" s="12" t="s">
        <v>23</v>
      </c>
    </row>
    <row r="21" spans="4:12" ht="12.75">
      <c r="D21" s="6" t="s">
        <v>25</v>
      </c>
      <c r="E21" s="10"/>
      <c r="F21" s="14"/>
      <c r="G21">
        <f>$I$5-17</f>
        <v>1999</v>
      </c>
      <c r="H21" t="s">
        <v>7</v>
      </c>
      <c r="I21" s="11">
        <f>$I$5-16</f>
        <v>2000</v>
      </c>
      <c r="J21" t="s">
        <v>4</v>
      </c>
      <c r="L21" s="12" t="s">
        <v>26</v>
      </c>
    </row>
    <row r="22" spans="4:12" ht="12.75">
      <c r="D22" s="15" t="s">
        <v>27</v>
      </c>
      <c r="E22" s="16"/>
      <c r="F22" s="13"/>
      <c r="G22">
        <f>$I$5-18</f>
        <v>1998</v>
      </c>
      <c r="I22" t="s">
        <v>28</v>
      </c>
      <c r="J22" t="s">
        <v>4</v>
      </c>
      <c r="L22" s="12" t="s">
        <v>29</v>
      </c>
    </row>
    <row r="23" spans="4:12" ht="12.75">
      <c r="D23" s="15" t="s">
        <v>30</v>
      </c>
      <c r="E23" s="16"/>
      <c r="F23" s="14"/>
      <c r="G23" s="17">
        <f>$I$5-39</f>
        <v>1977</v>
      </c>
      <c r="H23" t="s">
        <v>7</v>
      </c>
      <c r="I23" s="11">
        <f>$I$5-18</f>
        <v>1998</v>
      </c>
      <c r="J23" t="s">
        <v>4</v>
      </c>
      <c r="L23" s="12" t="s">
        <v>26</v>
      </c>
    </row>
    <row r="24" spans="4:12" ht="12.75">
      <c r="D24" s="6" t="s">
        <v>31</v>
      </c>
      <c r="E24" s="10"/>
      <c r="F24" s="14"/>
      <c r="G24" s="17">
        <f>$I$5-49</f>
        <v>1967</v>
      </c>
      <c r="H24" t="s">
        <v>7</v>
      </c>
      <c r="I24" s="11">
        <f>$I$5-40</f>
        <v>1976</v>
      </c>
      <c r="J24" t="s">
        <v>4</v>
      </c>
      <c r="L24" s="12" t="s">
        <v>26</v>
      </c>
    </row>
    <row r="25" spans="4:12" ht="12.75">
      <c r="D25" s="6" t="s">
        <v>32</v>
      </c>
      <c r="E25" s="10"/>
      <c r="F25" s="14"/>
      <c r="G25" s="17">
        <f>$I$5-59</f>
        <v>1957</v>
      </c>
      <c r="H25" t="s">
        <v>7</v>
      </c>
      <c r="I25" s="11">
        <f>$I$5-50</f>
        <v>1966</v>
      </c>
      <c r="J25" t="s">
        <v>4</v>
      </c>
      <c r="L25" s="12" t="s">
        <v>26</v>
      </c>
    </row>
    <row r="26" spans="4:12" ht="12.75">
      <c r="D26" s="6" t="s">
        <v>33</v>
      </c>
      <c r="E26" s="10"/>
      <c r="F26" s="14"/>
      <c r="G26" s="17">
        <f>$I$5-69</f>
        <v>1947</v>
      </c>
      <c r="H26" t="s">
        <v>7</v>
      </c>
      <c r="I26" s="11">
        <f>$I$5-60</f>
        <v>1956</v>
      </c>
      <c r="J26" t="s">
        <v>4</v>
      </c>
      <c r="L26" s="12" t="s">
        <v>26</v>
      </c>
    </row>
    <row r="27" spans="4:12" ht="12.75">
      <c r="D27" s="6" t="s">
        <v>34</v>
      </c>
      <c r="E27" s="10"/>
      <c r="F27" s="14"/>
      <c r="G27">
        <f>$I$5-70</f>
        <v>1946</v>
      </c>
      <c r="I27" t="s">
        <v>28</v>
      </c>
      <c r="J27" t="s">
        <v>4</v>
      </c>
      <c r="L27" s="12" t="s">
        <v>26</v>
      </c>
    </row>
    <row r="28" spans="4:6" ht="12.75">
      <c r="D28" s="6" t="s">
        <v>35</v>
      </c>
      <c r="E28" s="10"/>
      <c r="F28" s="14"/>
    </row>
  </sheetData>
  <sheetProtection selectLockedCells="1"/>
  <hyperlinks>
    <hyperlink ref="D8" location="'Ml. I.'!A1" display="'Ml. I.'!A1"/>
    <hyperlink ref="D9" location="'Ml. II.'!A1" display="'Ml. II.'!A1"/>
    <hyperlink ref="D10" location="'Př. Z'!A1" display="'Př. Z'!A1"/>
    <hyperlink ref="D11" location="'Př. M'!A1" display="'Př. M'!A1"/>
    <hyperlink ref="D12" location="'Mini Z'!A1" display="'Mini Z'!A1"/>
    <hyperlink ref="D13" location="'Mini M'!A1" display="'Mini M'!A1"/>
    <hyperlink ref="D14" location="Nej.Z!A1" display="Nej.Z!A1"/>
    <hyperlink ref="D15" location="Nej.M!A1" display="Nej.M!A1"/>
    <hyperlink ref="D16" location="Ml.Z!A1" display="Ml.Z!A1"/>
    <hyperlink ref="D17" location="Ml.M!A1" display="Ml.M!A1"/>
    <hyperlink ref="D18" location="St.Z!A1" display="St.Z!A1"/>
    <hyperlink ref="D19" location="St.M!A1" display="St.M!A1"/>
    <hyperlink ref="D20" location="Dor.Z!A1" display="Dor.Z!A1"/>
    <hyperlink ref="D21" location="Dor.M!A1" display="Dor.M!A1"/>
    <hyperlink ref="D22" location="Z!A1" display="Z!A1"/>
    <hyperlink ref="D23" location="M!A1" display="M!A1"/>
    <hyperlink ref="D24" location="'V40'!A1" display="'V40'!A1"/>
    <hyperlink ref="D25" location="'V50'!A1" display="'V50'!A1"/>
    <hyperlink ref="D26" location="'V60'!A1" display="'V60'!A1"/>
    <hyperlink ref="D27" location="'V70'!A1" display="'V70'!A1"/>
    <hyperlink ref="D28" location="Hl.z.!A1" display="Hl.z.!A1"/>
  </hyperlinks>
  <printOptions/>
  <pageMargins left="0.79" right="0.79" top="0.98" bottom="0.98" header="0.49" footer="0.49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B1:H29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B7" sqref="B7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36</v>
      </c>
      <c r="D2" s="18" t="str">
        <f>Obsah!$D$16</f>
        <v>mladší žákyně</v>
      </c>
      <c r="E2" s="18"/>
      <c r="G2" t="str">
        <f>Obsah!$G$16&amp;" - "&amp;Obsah!$I$16</f>
        <v>2004 - 2005</v>
      </c>
    </row>
    <row r="3" spans="3:6" ht="12.75" customHeight="1">
      <c r="C3" t="s">
        <v>37</v>
      </c>
      <c r="D3" s="18" t="str">
        <f>Obsah!$L$17</f>
        <v>1000 m</v>
      </c>
      <c r="E3" s="18" t="str">
        <f>Obsah!E5&amp;" "&amp;Obsah!I5</f>
        <v>    39.  ročník 2016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38</v>
      </c>
      <c r="C6" s="20" t="s">
        <v>39</v>
      </c>
      <c r="D6" s="20" t="s">
        <v>40</v>
      </c>
      <c r="E6" s="20" t="s">
        <v>41</v>
      </c>
      <c r="F6" s="20" t="s">
        <v>42</v>
      </c>
      <c r="G6" s="20" t="s">
        <v>43</v>
      </c>
      <c r="H6" s="21" t="s">
        <v>44</v>
      </c>
    </row>
    <row r="7" spans="2:8" ht="12.75">
      <c r="B7" s="73"/>
      <c r="C7" s="74" t="s">
        <v>336</v>
      </c>
      <c r="D7" s="74" t="s">
        <v>160</v>
      </c>
      <c r="E7" s="74" t="s">
        <v>337</v>
      </c>
      <c r="F7" s="75" t="s">
        <v>298</v>
      </c>
      <c r="G7" s="106">
        <v>0.0027129629629629626</v>
      </c>
      <c r="H7" s="107">
        <v>1</v>
      </c>
    </row>
    <row r="8" spans="2:8" ht="12.75">
      <c r="B8" s="29"/>
      <c r="C8" s="63" t="s">
        <v>338</v>
      </c>
      <c r="D8" s="63" t="s">
        <v>175</v>
      </c>
      <c r="E8" s="63" t="s">
        <v>337</v>
      </c>
      <c r="F8" s="64" t="s">
        <v>298</v>
      </c>
      <c r="G8" s="30">
        <v>0.0028333333333333335</v>
      </c>
      <c r="H8" s="31">
        <v>2</v>
      </c>
    </row>
    <row r="9" spans="2:8" ht="12.75">
      <c r="B9" s="29"/>
      <c r="C9" s="63" t="s">
        <v>339</v>
      </c>
      <c r="D9" s="63" t="s">
        <v>100</v>
      </c>
      <c r="E9" s="63" t="s">
        <v>340</v>
      </c>
      <c r="F9" s="64" t="s">
        <v>341</v>
      </c>
      <c r="G9" s="30">
        <v>0.0029085648148148148</v>
      </c>
      <c r="H9" s="31">
        <v>3</v>
      </c>
    </row>
    <row r="10" spans="2:8" ht="12.75">
      <c r="B10" s="29"/>
      <c r="C10" s="65" t="s">
        <v>342</v>
      </c>
      <c r="D10" s="65" t="s">
        <v>343</v>
      </c>
      <c r="E10" s="65" t="s">
        <v>337</v>
      </c>
      <c r="F10" s="66" t="s">
        <v>221</v>
      </c>
      <c r="G10" s="35">
        <v>0.0029375000000000004</v>
      </c>
      <c r="H10" s="36">
        <v>4</v>
      </c>
    </row>
    <row r="11" spans="2:8" ht="12.75">
      <c r="B11" s="29"/>
      <c r="C11" s="65" t="s">
        <v>344</v>
      </c>
      <c r="D11" s="65" t="s">
        <v>67</v>
      </c>
      <c r="E11" s="65" t="s">
        <v>337</v>
      </c>
      <c r="F11" s="66" t="s">
        <v>221</v>
      </c>
      <c r="G11" s="35" t="s">
        <v>345</v>
      </c>
      <c r="H11" s="36">
        <v>5</v>
      </c>
    </row>
    <row r="12" spans="2:8" ht="12.75">
      <c r="B12" s="29"/>
      <c r="C12" s="65" t="s">
        <v>346</v>
      </c>
      <c r="D12" s="65" t="s">
        <v>347</v>
      </c>
      <c r="E12" s="65" t="s">
        <v>337</v>
      </c>
      <c r="F12" s="66" t="s">
        <v>348</v>
      </c>
      <c r="G12" s="35">
        <v>0.0029930555555555557</v>
      </c>
      <c r="H12" s="36">
        <v>6</v>
      </c>
    </row>
    <row r="13" spans="2:8" ht="12.75">
      <c r="B13" s="29"/>
      <c r="C13" s="65" t="s">
        <v>349</v>
      </c>
      <c r="D13" s="65" t="s">
        <v>126</v>
      </c>
      <c r="E13" s="65" t="s">
        <v>340</v>
      </c>
      <c r="F13" s="66" t="s">
        <v>94</v>
      </c>
      <c r="G13" s="35">
        <v>0.0030671296296296297</v>
      </c>
      <c r="H13" s="36">
        <v>7</v>
      </c>
    </row>
    <row r="14" spans="2:8" ht="12.75">
      <c r="B14" s="29"/>
      <c r="C14" s="65" t="s">
        <v>350</v>
      </c>
      <c r="D14" s="65" t="s">
        <v>351</v>
      </c>
      <c r="E14" s="65" t="s">
        <v>337</v>
      </c>
      <c r="F14" s="66" t="s">
        <v>298</v>
      </c>
      <c r="G14" s="35">
        <v>0.003127314814814815</v>
      </c>
      <c r="H14" s="36">
        <v>8</v>
      </c>
    </row>
    <row r="15" spans="2:8" ht="12.75">
      <c r="B15" s="29"/>
      <c r="C15" s="65" t="s">
        <v>352</v>
      </c>
      <c r="D15" s="65" t="s">
        <v>353</v>
      </c>
      <c r="E15" s="65" t="s">
        <v>337</v>
      </c>
      <c r="F15" s="66" t="s">
        <v>298</v>
      </c>
      <c r="G15" s="35">
        <v>0.0031446759259259258</v>
      </c>
      <c r="H15" s="36">
        <v>9</v>
      </c>
    </row>
    <row r="16" spans="2:8" ht="12.75">
      <c r="B16" s="29"/>
      <c r="C16" s="65" t="s">
        <v>354</v>
      </c>
      <c r="D16" s="65" t="s">
        <v>187</v>
      </c>
      <c r="E16" s="65" t="s">
        <v>337</v>
      </c>
      <c r="F16" s="66" t="s">
        <v>355</v>
      </c>
      <c r="G16" s="35">
        <v>0.00315162037037037</v>
      </c>
      <c r="H16" s="36">
        <v>10</v>
      </c>
    </row>
    <row r="17" spans="2:8" ht="12.75">
      <c r="B17" s="29"/>
      <c r="C17" s="65" t="s">
        <v>342</v>
      </c>
      <c r="D17" s="65" t="s">
        <v>188</v>
      </c>
      <c r="E17" s="65" t="s">
        <v>340</v>
      </c>
      <c r="F17" s="66" t="s">
        <v>221</v>
      </c>
      <c r="G17" s="35">
        <v>0.0031620370370370374</v>
      </c>
      <c r="H17" s="36">
        <v>11</v>
      </c>
    </row>
    <row r="18" spans="2:8" ht="12.75">
      <c r="B18" s="29"/>
      <c r="C18" s="65" t="s">
        <v>295</v>
      </c>
      <c r="D18" s="65" t="s">
        <v>356</v>
      </c>
      <c r="E18" s="65" t="s">
        <v>340</v>
      </c>
      <c r="F18" s="66" t="s">
        <v>221</v>
      </c>
      <c r="G18" s="35">
        <v>0.003181712962962963</v>
      </c>
      <c r="H18" s="36">
        <v>12</v>
      </c>
    </row>
    <row r="19" spans="2:8" ht="12.75">
      <c r="B19" s="29"/>
      <c r="C19" s="65" t="s">
        <v>357</v>
      </c>
      <c r="D19" s="65" t="s">
        <v>83</v>
      </c>
      <c r="E19" s="65" t="s">
        <v>340</v>
      </c>
      <c r="F19" s="66" t="s">
        <v>358</v>
      </c>
      <c r="G19" s="35">
        <v>0.003283564814814815</v>
      </c>
      <c r="H19" s="36">
        <v>13</v>
      </c>
    </row>
    <row r="20" spans="2:8" ht="12.75">
      <c r="B20" s="29"/>
      <c r="C20" s="65" t="s">
        <v>359</v>
      </c>
      <c r="D20" s="65" t="s">
        <v>254</v>
      </c>
      <c r="E20" s="65" t="s">
        <v>340</v>
      </c>
      <c r="F20" s="66" t="s">
        <v>298</v>
      </c>
      <c r="G20" s="35">
        <v>0.0033032407407407407</v>
      </c>
      <c r="H20" s="36">
        <v>14</v>
      </c>
    </row>
    <row r="21" spans="2:8" ht="12.75">
      <c r="B21" s="29"/>
      <c r="C21" s="65" t="s">
        <v>360</v>
      </c>
      <c r="D21" s="65" t="s">
        <v>100</v>
      </c>
      <c r="E21" s="65" t="s">
        <v>337</v>
      </c>
      <c r="F21" s="66" t="s">
        <v>286</v>
      </c>
      <c r="G21" s="35">
        <v>0.0033113425925925927</v>
      </c>
      <c r="H21" s="36">
        <v>15</v>
      </c>
    </row>
    <row r="22" spans="2:8" ht="12.75">
      <c r="B22" s="29"/>
      <c r="C22" s="65" t="s">
        <v>361</v>
      </c>
      <c r="D22" s="65" t="s">
        <v>140</v>
      </c>
      <c r="E22" s="65" t="s">
        <v>337</v>
      </c>
      <c r="F22" s="66" t="s">
        <v>50</v>
      </c>
      <c r="G22" s="35">
        <v>0.003446759259259259</v>
      </c>
      <c r="H22" s="36">
        <v>16</v>
      </c>
    </row>
    <row r="23" spans="2:8" ht="12.75">
      <c r="B23" s="29"/>
      <c r="C23" s="65" t="s">
        <v>362</v>
      </c>
      <c r="D23" s="65" t="s">
        <v>67</v>
      </c>
      <c r="E23" s="65" t="s">
        <v>337</v>
      </c>
      <c r="F23" s="66" t="s">
        <v>50</v>
      </c>
      <c r="G23" s="35">
        <v>0.0034895833333333337</v>
      </c>
      <c r="H23" s="36">
        <v>17</v>
      </c>
    </row>
    <row r="24" spans="2:8" ht="12.75">
      <c r="B24" s="29"/>
      <c r="C24" s="65" t="s">
        <v>363</v>
      </c>
      <c r="D24" s="65" t="s">
        <v>100</v>
      </c>
      <c r="E24" s="65" t="s">
        <v>340</v>
      </c>
      <c r="F24" s="66" t="s">
        <v>246</v>
      </c>
      <c r="G24" s="35">
        <v>0.0035046296296296297</v>
      </c>
      <c r="H24" s="36">
        <v>18</v>
      </c>
    </row>
    <row r="25" spans="2:8" ht="12.75">
      <c r="B25" s="29"/>
      <c r="C25" s="65" t="s">
        <v>364</v>
      </c>
      <c r="D25" s="65" t="s">
        <v>240</v>
      </c>
      <c r="E25" s="65" t="s">
        <v>337</v>
      </c>
      <c r="F25" s="66" t="s">
        <v>298</v>
      </c>
      <c r="G25" s="35">
        <v>0.003549768518518518</v>
      </c>
      <c r="H25" s="36">
        <v>19</v>
      </c>
    </row>
    <row r="26" spans="2:8" ht="12.75">
      <c r="B26" s="29"/>
      <c r="C26" s="65" t="s">
        <v>365</v>
      </c>
      <c r="D26" s="65" t="s">
        <v>223</v>
      </c>
      <c r="E26" s="65" t="s">
        <v>340</v>
      </c>
      <c r="F26" s="66" t="s">
        <v>180</v>
      </c>
      <c r="G26" s="35">
        <v>0.003987268518518519</v>
      </c>
      <c r="H26" s="36">
        <v>20</v>
      </c>
    </row>
    <row r="27" spans="2:8" ht="12.75">
      <c r="B27" s="29"/>
      <c r="C27" s="65" t="s">
        <v>366</v>
      </c>
      <c r="D27" s="65" t="s">
        <v>367</v>
      </c>
      <c r="E27" s="65" t="s">
        <v>340</v>
      </c>
      <c r="F27" s="66" t="s">
        <v>246</v>
      </c>
      <c r="G27" s="35">
        <v>0.004016203703703703</v>
      </c>
      <c r="H27" s="36">
        <v>21</v>
      </c>
    </row>
    <row r="28" spans="2:8" ht="12.75">
      <c r="B28" s="29"/>
      <c r="C28" s="65" t="s">
        <v>368</v>
      </c>
      <c r="D28" s="65" t="s">
        <v>289</v>
      </c>
      <c r="E28" s="65" t="s">
        <v>340</v>
      </c>
      <c r="F28" s="66" t="s">
        <v>246</v>
      </c>
      <c r="G28" s="35">
        <v>0.004113425925925926</v>
      </c>
      <c r="H28" s="36">
        <v>22</v>
      </c>
    </row>
    <row r="29" spans="2:8" ht="13.5" thickBot="1">
      <c r="B29" s="37"/>
      <c r="C29" s="81" t="s">
        <v>369</v>
      </c>
      <c r="D29" s="81" t="s">
        <v>370</v>
      </c>
      <c r="E29" s="81" t="s">
        <v>340</v>
      </c>
      <c r="F29" s="82" t="s">
        <v>298</v>
      </c>
      <c r="G29" s="41">
        <v>0.004216435185185185</v>
      </c>
      <c r="H29" s="42">
        <v>23</v>
      </c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B1:H27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B7" sqref="B7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36</v>
      </c>
      <c r="D2" s="18" t="str">
        <f>Obsah!$D$17</f>
        <v>mladší žáci</v>
      </c>
      <c r="E2" s="18"/>
      <c r="G2" t="str">
        <f>Obsah!$G$16&amp;" - "&amp;Obsah!$I$16</f>
        <v>2004 - 2005</v>
      </c>
    </row>
    <row r="3" spans="3:6" ht="12.75" customHeight="1">
      <c r="C3" t="s">
        <v>37</v>
      </c>
      <c r="D3" s="18" t="str">
        <f>Obsah!$L$17</f>
        <v>1000 m</v>
      </c>
      <c r="E3" s="18" t="str">
        <f>Obsah!E5&amp;" "&amp;Obsah!I5</f>
        <v>    39.  ročník 2016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38</v>
      </c>
      <c r="C6" s="20" t="s">
        <v>39</v>
      </c>
      <c r="D6" s="20" t="s">
        <v>40</v>
      </c>
      <c r="E6" s="20" t="s">
        <v>41</v>
      </c>
      <c r="F6" s="20" t="s">
        <v>42</v>
      </c>
      <c r="G6" s="20" t="s">
        <v>43</v>
      </c>
      <c r="H6" s="21" t="s">
        <v>44</v>
      </c>
    </row>
    <row r="7" spans="2:8" ht="12.75">
      <c r="B7" s="22"/>
      <c r="C7" s="74" t="s">
        <v>371</v>
      </c>
      <c r="D7" s="74" t="s">
        <v>372</v>
      </c>
      <c r="E7" s="74" t="s">
        <v>337</v>
      </c>
      <c r="F7" s="75" t="s">
        <v>231</v>
      </c>
      <c r="G7" s="106">
        <v>0.002428240740740741</v>
      </c>
      <c r="H7" s="28">
        <v>1</v>
      </c>
    </row>
    <row r="8" spans="2:8" ht="12.75">
      <c r="B8" s="29"/>
      <c r="C8" s="63" t="s">
        <v>373</v>
      </c>
      <c r="D8" s="63" t="s">
        <v>130</v>
      </c>
      <c r="E8" s="63" t="s">
        <v>337</v>
      </c>
      <c r="F8" s="64" t="s">
        <v>298</v>
      </c>
      <c r="G8" s="30">
        <v>0.002482638888888889</v>
      </c>
      <c r="H8" s="31">
        <v>2</v>
      </c>
    </row>
    <row r="9" spans="2:8" ht="12.75">
      <c r="B9" s="29"/>
      <c r="C9" s="63" t="s">
        <v>333</v>
      </c>
      <c r="D9" s="63" t="s">
        <v>112</v>
      </c>
      <c r="E9" s="63" t="s">
        <v>340</v>
      </c>
      <c r="F9" s="64" t="s">
        <v>172</v>
      </c>
      <c r="G9" s="30">
        <v>0.0026747685185185186</v>
      </c>
      <c r="H9" s="31">
        <v>3</v>
      </c>
    </row>
    <row r="10" spans="2:8" ht="12.75">
      <c r="B10" s="29"/>
      <c r="C10" s="65" t="s">
        <v>374</v>
      </c>
      <c r="D10" s="65" t="s">
        <v>72</v>
      </c>
      <c r="E10" s="65" t="s">
        <v>340</v>
      </c>
      <c r="F10" s="66" t="s">
        <v>94</v>
      </c>
      <c r="G10" s="35">
        <v>0.0026805555555555554</v>
      </c>
      <c r="H10" s="36">
        <v>4</v>
      </c>
    </row>
    <row r="11" spans="2:8" ht="12.75">
      <c r="B11" s="29"/>
      <c r="C11" s="65" t="s">
        <v>375</v>
      </c>
      <c r="D11" s="65" t="s">
        <v>193</v>
      </c>
      <c r="E11" s="65" t="s">
        <v>340</v>
      </c>
      <c r="F11" s="66" t="s">
        <v>298</v>
      </c>
      <c r="G11" s="35">
        <v>0.0026886574074074074</v>
      </c>
      <c r="H11" s="36">
        <v>5</v>
      </c>
    </row>
    <row r="12" spans="2:8" ht="12.75">
      <c r="B12" s="29"/>
      <c r="C12" s="65" t="s">
        <v>376</v>
      </c>
      <c r="D12" s="65" t="s">
        <v>118</v>
      </c>
      <c r="E12" s="65" t="s">
        <v>340</v>
      </c>
      <c r="F12" s="66" t="s">
        <v>233</v>
      </c>
      <c r="G12" s="35">
        <v>0.0026967592592592594</v>
      </c>
      <c r="H12" s="36">
        <v>6</v>
      </c>
    </row>
    <row r="13" spans="2:8" ht="12.75">
      <c r="B13" s="29"/>
      <c r="C13" s="67" t="s">
        <v>377</v>
      </c>
      <c r="D13" s="67" t="s">
        <v>199</v>
      </c>
      <c r="E13" s="67" t="s">
        <v>337</v>
      </c>
      <c r="F13" s="68" t="s">
        <v>221</v>
      </c>
      <c r="G13" s="50">
        <v>0.0027129629629629626</v>
      </c>
      <c r="H13" s="36">
        <v>7</v>
      </c>
    </row>
    <row r="14" spans="2:8" ht="12.75">
      <c r="B14" s="29"/>
      <c r="C14" s="71" t="s">
        <v>378</v>
      </c>
      <c r="D14" s="71" t="s">
        <v>379</v>
      </c>
      <c r="E14" s="71" t="s">
        <v>340</v>
      </c>
      <c r="F14" s="72" t="s">
        <v>298</v>
      </c>
      <c r="G14" s="55">
        <v>0.0027280092592592594</v>
      </c>
      <c r="H14" s="36">
        <v>8</v>
      </c>
    </row>
    <row r="15" spans="2:8" ht="12.75">
      <c r="B15" s="29"/>
      <c r="C15" s="71" t="s">
        <v>380</v>
      </c>
      <c r="D15" s="71" t="s">
        <v>206</v>
      </c>
      <c r="E15" s="71" t="s">
        <v>337</v>
      </c>
      <c r="F15" s="72" t="s">
        <v>298</v>
      </c>
      <c r="G15" s="55">
        <v>0.003002314814814815</v>
      </c>
      <c r="H15" s="36">
        <v>9</v>
      </c>
    </row>
    <row r="16" spans="2:8" ht="12.75">
      <c r="B16" s="29"/>
      <c r="C16" s="71" t="s">
        <v>381</v>
      </c>
      <c r="D16" s="71" t="s">
        <v>382</v>
      </c>
      <c r="E16" s="71" t="s">
        <v>337</v>
      </c>
      <c r="F16" s="72" t="s">
        <v>298</v>
      </c>
      <c r="G16" s="55">
        <v>0.0030069444444444445</v>
      </c>
      <c r="H16" s="36">
        <v>10</v>
      </c>
    </row>
    <row r="17" spans="2:8" ht="12.75">
      <c r="B17" s="29"/>
      <c r="C17" s="71" t="s">
        <v>331</v>
      </c>
      <c r="D17" s="71" t="s">
        <v>383</v>
      </c>
      <c r="E17" s="71" t="s">
        <v>337</v>
      </c>
      <c r="F17" s="72" t="s">
        <v>286</v>
      </c>
      <c r="G17" s="55">
        <v>0.0031354166666666666</v>
      </c>
      <c r="H17" s="36">
        <v>11</v>
      </c>
    </row>
    <row r="18" spans="2:8" ht="12.75">
      <c r="B18" s="29"/>
      <c r="C18" s="71" t="s">
        <v>384</v>
      </c>
      <c r="D18" s="71" t="s">
        <v>274</v>
      </c>
      <c r="E18" s="71" t="s">
        <v>337</v>
      </c>
      <c r="F18" s="72" t="s">
        <v>320</v>
      </c>
      <c r="G18" s="55">
        <v>0.0031412037037037038</v>
      </c>
      <c r="H18" s="36">
        <v>12</v>
      </c>
    </row>
    <row r="19" spans="2:8" ht="12.75">
      <c r="B19" s="29"/>
      <c r="C19" s="71" t="s">
        <v>328</v>
      </c>
      <c r="D19" s="71" t="s">
        <v>218</v>
      </c>
      <c r="E19" s="71" t="s">
        <v>340</v>
      </c>
      <c r="F19" s="72" t="s">
        <v>208</v>
      </c>
      <c r="G19" s="55">
        <v>0.0037303240740740747</v>
      </c>
      <c r="H19" s="36">
        <v>13</v>
      </c>
    </row>
    <row r="20" spans="2:8" ht="13.5" thickBot="1">
      <c r="B20" s="37"/>
      <c r="C20" s="69" t="s">
        <v>385</v>
      </c>
      <c r="D20" s="69" t="s">
        <v>386</v>
      </c>
      <c r="E20" s="69" t="s">
        <v>337</v>
      </c>
      <c r="F20" s="70" t="s">
        <v>298</v>
      </c>
      <c r="G20" s="60">
        <v>0.003912037037037037</v>
      </c>
      <c r="H20" s="42">
        <v>14</v>
      </c>
    </row>
    <row r="22" spans="2:8" ht="12.75">
      <c r="B22" s="43"/>
      <c r="C22" s="43"/>
      <c r="D22" s="43"/>
      <c r="E22" s="43"/>
      <c r="F22" s="43"/>
      <c r="G22" s="43"/>
      <c r="H22" s="43"/>
    </row>
    <row r="23" spans="2:8" ht="12.75">
      <c r="B23" s="43"/>
      <c r="C23" s="43"/>
      <c r="D23" s="43"/>
      <c r="E23" s="43"/>
      <c r="F23" s="43"/>
      <c r="G23" s="43"/>
      <c r="H23" s="43"/>
    </row>
    <row r="24" spans="2:8" ht="12.75">
      <c r="B24" s="43"/>
      <c r="C24" s="43"/>
      <c r="D24" s="43"/>
      <c r="E24" s="43"/>
      <c r="F24" s="43"/>
      <c r="G24" s="43"/>
      <c r="H24" s="43"/>
    </row>
    <row r="25" spans="2:8" ht="12.75">
      <c r="B25" s="43"/>
      <c r="C25" s="43"/>
      <c r="D25" s="43"/>
      <c r="E25" s="43"/>
      <c r="F25" s="43"/>
      <c r="G25" s="43"/>
      <c r="H25" s="43"/>
    </row>
    <row r="26" spans="2:8" ht="12.75">
      <c r="B26" s="43"/>
      <c r="C26" s="43"/>
      <c r="D26" s="43"/>
      <c r="E26" s="43"/>
      <c r="F26" s="43"/>
      <c r="G26" s="43"/>
      <c r="H26" s="43"/>
    </row>
    <row r="27" spans="2:8" ht="12.75">
      <c r="B27" s="43"/>
      <c r="C27" s="43"/>
      <c r="D27" s="43"/>
      <c r="E27" s="43"/>
      <c r="F27" s="43"/>
      <c r="G27" s="43"/>
      <c r="H27" s="43"/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B1:H30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B7" sqref="B7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36</v>
      </c>
      <c r="D2" s="18" t="str">
        <f>Obsah!$D$18</f>
        <v>starší žákyně</v>
      </c>
      <c r="E2" s="18"/>
      <c r="G2" t="str">
        <f>Obsah!$G$18&amp;" - "&amp;Obsah!$I$18</f>
        <v>2001 - 2003</v>
      </c>
    </row>
    <row r="3" spans="3:6" ht="12.75" customHeight="1">
      <c r="C3" t="s">
        <v>37</v>
      </c>
      <c r="D3" s="18" t="str">
        <f>Obsah!$L$18</f>
        <v>1000 m</v>
      </c>
      <c r="E3" s="18" t="str">
        <f>Obsah!E5&amp;" "&amp;Obsah!I5</f>
        <v>    39.  ročník 2016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38</v>
      </c>
      <c r="C6" s="20" t="s">
        <v>39</v>
      </c>
      <c r="D6" s="20" t="s">
        <v>40</v>
      </c>
      <c r="E6" s="20" t="s">
        <v>41</v>
      </c>
      <c r="F6" s="20" t="s">
        <v>42</v>
      </c>
      <c r="G6" s="20" t="s">
        <v>43</v>
      </c>
      <c r="H6" s="21" t="s">
        <v>44</v>
      </c>
    </row>
    <row r="7" spans="2:8" ht="12.75">
      <c r="B7" s="73"/>
      <c r="C7" s="74" t="s">
        <v>387</v>
      </c>
      <c r="D7" s="74" t="s">
        <v>46</v>
      </c>
      <c r="E7" s="74" t="s">
        <v>388</v>
      </c>
      <c r="F7" s="75" t="s">
        <v>172</v>
      </c>
      <c r="G7" s="106">
        <v>0.0024502314814814816</v>
      </c>
      <c r="H7" s="107">
        <v>1</v>
      </c>
    </row>
    <row r="8" spans="2:8" ht="12.75">
      <c r="B8" s="29"/>
      <c r="C8" s="63" t="s">
        <v>389</v>
      </c>
      <c r="D8" s="63" t="s">
        <v>175</v>
      </c>
      <c r="E8" s="63" t="s">
        <v>390</v>
      </c>
      <c r="F8" s="64" t="s">
        <v>221</v>
      </c>
      <c r="G8" s="30">
        <v>0.0025185185185185185</v>
      </c>
      <c r="H8" s="31">
        <v>2</v>
      </c>
    </row>
    <row r="9" spans="2:8" ht="12.75">
      <c r="B9" s="29"/>
      <c r="C9" s="63" t="s">
        <v>391</v>
      </c>
      <c r="D9" s="63" t="s">
        <v>392</v>
      </c>
      <c r="E9" s="63" t="s">
        <v>388</v>
      </c>
      <c r="F9" s="64" t="s">
        <v>221</v>
      </c>
      <c r="G9" s="30">
        <v>0.002523148148148148</v>
      </c>
      <c r="H9" s="31">
        <v>3</v>
      </c>
    </row>
    <row r="10" spans="2:8" ht="12.75">
      <c r="B10" s="29"/>
      <c r="C10" s="65" t="s">
        <v>393</v>
      </c>
      <c r="D10" s="65" t="s">
        <v>394</v>
      </c>
      <c r="E10" s="65" t="s">
        <v>390</v>
      </c>
      <c r="F10" s="66" t="s">
        <v>264</v>
      </c>
      <c r="G10" s="35">
        <v>0.002646990740740741</v>
      </c>
      <c r="H10" s="36">
        <v>4</v>
      </c>
    </row>
    <row r="11" spans="2:8" ht="12.75">
      <c r="B11" s="29"/>
      <c r="C11" s="65" t="s">
        <v>395</v>
      </c>
      <c r="D11" s="65" t="s">
        <v>67</v>
      </c>
      <c r="E11" s="65" t="s">
        <v>388</v>
      </c>
      <c r="F11" s="66" t="s">
        <v>298</v>
      </c>
      <c r="G11" s="35">
        <v>0.002670138888888889</v>
      </c>
      <c r="H11" s="36">
        <v>5</v>
      </c>
    </row>
    <row r="12" spans="2:8" ht="12.75">
      <c r="B12" s="29"/>
      <c r="C12" s="65" t="s">
        <v>387</v>
      </c>
      <c r="D12" s="65" t="s">
        <v>396</v>
      </c>
      <c r="E12" s="65" t="s">
        <v>397</v>
      </c>
      <c r="F12" s="66" t="s">
        <v>221</v>
      </c>
      <c r="G12" s="35">
        <v>0.0027488425925925927</v>
      </c>
      <c r="H12" s="36">
        <v>6</v>
      </c>
    </row>
    <row r="13" spans="2:8" ht="12.75">
      <c r="B13" s="29"/>
      <c r="C13" s="65" t="s">
        <v>398</v>
      </c>
      <c r="D13" s="65" t="s">
        <v>100</v>
      </c>
      <c r="E13" s="65" t="s">
        <v>390</v>
      </c>
      <c r="F13" s="66" t="s">
        <v>298</v>
      </c>
      <c r="G13" s="35">
        <v>0.0027766203703703703</v>
      </c>
      <c r="H13" s="36">
        <v>7</v>
      </c>
    </row>
    <row r="14" spans="2:8" ht="12.75">
      <c r="B14" s="29"/>
      <c r="C14" s="65" t="s">
        <v>399</v>
      </c>
      <c r="D14" s="65" t="s">
        <v>244</v>
      </c>
      <c r="E14" s="65" t="s">
        <v>397</v>
      </c>
      <c r="F14" s="66" t="s">
        <v>221</v>
      </c>
      <c r="G14" s="35">
        <v>0.0028055555555555555</v>
      </c>
      <c r="H14" s="36">
        <v>8</v>
      </c>
    </row>
    <row r="15" spans="2:8" ht="12.75">
      <c r="B15" s="29"/>
      <c r="C15" s="65" t="s">
        <v>400</v>
      </c>
      <c r="D15" s="65" t="s">
        <v>401</v>
      </c>
      <c r="E15" s="65" t="s">
        <v>390</v>
      </c>
      <c r="F15" s="66" t="s">
        <v>62</v>
      </c>
      <c r="G15" s="35">
        <v>0.002886574074074074</v>
      </c>
      <c r="H15" s="36">
        <v>9</v>
      </c>
    </row>
    <row r="16" spans="2:8" ht="12.75">
      <c r="B16" s="29"/>
      <c r="C16" s="65" t="s">
        <v>232</v>
      </c>
      <c r="D16" s="65" t="s">
        <v>230</v>
      </c>
      <c r="E16" s="65" t="s">
        <v>397</v>
      </c>
      <c r="F16" s="66" t="s">
        <v>233</v>
      </c>
      <c r="G16" s="35">
        <v>0.0029085648148148148</v>
      </c>
      <c r="H16" s="36">
        <v>10</v>
      </c>
    </row>
    <row r="17" spans="2:8" ht="12.75">
      <c r="B17" s="29"/>
      <c r="C17" s="65" t="s">
        <v>402</v>
      </c>
      <c r="D17" s="65" t="s">
        <v>140</v>
      </c>
      <c r="E17" s="65" t="s">
        <v>390</v>
      </c>
      <c r="F17" s="66"/>
      <c r="G17" s="35">
        <v>0.002924768518518519</v>
      </c>
      <c r="H17" s="36">
        <v>11</v>
      </c>
    </row>
    <row r="18" spans="2:8" ht="12.75">
      <c r="B18" s="29"/>
      <c r="C18" s="65" t="s">
        <v>403</v>
      </c>
      <c r="D18" s="65" t="s">
        <v>404</v>
      </c>
      <c r="E18" s="65" t="s">
        <v>397</v>
      </c>
      <c r="F18" s="66" t="s">
        <v>233</v>
      </c>
      <c r="G18" s="35">
        <v>0.0029490740740740744</v>
      </c>
      <c r="H18" s="36">
        <v>12</v>
      </c>
    </row>
    <row r="19" spans="2:8" ht="12.75">
      <c r="B19" s="29"/>
      <c r="C19" s="65" t="s">
        <v>297</v>
      </c>
      <c r="D19" s="65" t="s">
        <v>142</v>
      </c>
      <c r="E19" s="65" t="s">
        <v>397</v>
      </c>
      <c r="F19" s="66" t="s">
        <v>298</v>
      </c>
      <c r="G19" s="35">
        <v>0.003017361111111111</v>
      </c>
      <c r="H19" s="36">
        <v>13</v>
      </c>
    </row>
    <row r="20" spans="2:8" ht="12.75">
      <c r="B20" s="29"/>
      <c r="C20" s="65" t="s">
        <v>360</v>
      </c>
      <c r="D20" s="65" t="s">
        <v>405</v>
      </c>
      <c r="E20" s="65" t="s">
        <v>397</v>
      </c>
      <c r="F20" s="66" t="s">
        <v>221</v>
      </c>
      <c r="G20" s="35">
        <v>0.003070601851851852</v>
      </c>
      <c r="H20" s="36">
        <v>14</v>
      </c>
    </row>
    <row r="21" spans="2:8" ht="12.75">
      <c r="B21" s="29"/>
      <c r="C21" s="65" t="s">
        <v>406</v>
      </c>
      <c r="D21" s="65" t="s">
        <v>121</v>
      </c>
      <c r="E21" s="65" t="s">
        <v>397</v>
      </c>
      <c r="F21" s="66" t="s">
        <v>264</v>
      </c>
      <c r="G21" s="35">
        <v>0.0030925925925925925</v>
      </c>
      <c r="H21" s="36">
        <v>15</v>
      </c>
    </row>
    <row r="22" spans="2:8" ht="12.75">
      <c r="B22" s="29"/>
      <c r="C22" s="65" t="s">
        <v>407</v>
      </c>
      <c r="D22" s="65" t="s">
        <v>394</v>
      </c>
      <c r="E22" s="65" t="s">
        <v>390</v>
      </c>
      <c r="F22" s="66" t="s">
        <v>264</v>
      </c>
      <c r="G22" s="35">
        <v>0.00313425925925926</v>
      </c>
      <c r="H22" s="36">
        <v>16</v>
      </c>
    </row>
    <row r="23" spans="2:8" ht="12.75">
      <c r="B23" s="29"/>
      <c r="C23" s="65" t="s">
        <v>408</v>
      </c>
      <c r="D23" s="65" t="s">
        <v>240</v>
      </c>
      <c r="E23" s="65" t="s">
        <v>390</v>
      </c>
      <c r="F23" s="66" t="s">
        <v>298</v>
      </c>
      <c r="G23" s="35">
        <v>0.0032106481481481482</v>
      </c>
      <c r="H23" s="36">
        <v>17</v>
      </c>
    </row>
    <row r="24" spans="2:8" ht="12.75">
      <c r="B24" s="29"/>
      <c r="C24" s="65" t="s">
        <v>409</v>
      </c>
      <c r="D24" s="65" t="s">
        <v>410</v>
      </c>
      <c r="E24" s="65" t="s">
        <v>390</v>
      </c>
      <c r="F24" s="66" t="s">
        <v>62</v>
      </c>
      <c r="G24" s="35">
        <v>0.003252314814814815</v>
      </c>
      <c r="H24" s="36">
        <v>18</v>
      </c>
    </row>
    <row r="25" spans="2:8" ht="12.75">
      <c r="B25" s="29"/>
      <c r="C25" s="65" t="s">
        <v>411</v>
      </c>
      <c r="D25" s="65" t="s">
        <v>254</v>
      </c>
      <c r="E25" s="65" t="s">
        <v>388</v>
      </c>
      <c r="F25" s="66" t="s">
        <v>298</v>
      </c>
      <c r="G25" s="35">
        <v>0.0034293981481481484</v>
      </c>
      <c r="H25" s="36">
        <v>19</v>
      </c>
    </row>
    <row r="26" spans="2:8" ht="12.75">
      <c r="B26" s="29"/>
      <c r="C26" s="65" t="s">
        <v>412</v>
      </c>
      <c r="D26" s="65" t="s">
        <v>413</v>
      </c>
      <c r="E26" s="65" t="s">
        <v>397</v>
      </c>
      <c r="F26" s="66" t="s">
        <v>298</v>
      </c>
      <c r="G26" s="35">
        <v>0.0034375</v>
      </c>
      <c r="H26" s="36">
        <v>20</v>
      </c>
    </row>
    <row r="27" spans="2:8" ht="12.75">
      <c r="B27" s="29"/>
      <c r="C27" s="65" t="s">
        <v>411</v>
      </c>
      <c r="D27" s="65" t="s">
        <v>414</v>
      </c>
      <c r="E27" s="65" t="s">
        <v>390</v>
      </c>
      <c r="F27" s="66" t="s">
        <v>298</v>
      </c>
      <c r="G27" s="35">
        <v>0.0034560185185185184</v>
      </c>
      <c r="H27" s="36">
        <v>21</v>
      </c>
    </row>
    <row r="28" spans="2:8" ht="12.75">
      <c r="B28" s="29"/>
      <c r="C28" s="65" t="s">
        <v>415</v>
      </c>
      <c r="D28" s="65" t="s">
        <v>46</v>
      </c>
      <c r="E28" s="65" t="s">
        <v>397</v>
      </c>
      <c r="F28" s="66" t="s">
        <v>298</v>
      </c>
      <c r="G28" s="35">
        <v>0.0034652777777777776</v>
      </c>
      <c r="H28" s="36">
        <v>22</v>
      </c>
    </row>
    <row r="29" spans="2:8" ht="12.75">
      <c r="B29" s="29"/>
      <c r="C29" s="65" t="s">
        <v>416</v>
      </c>
      <c r="D29" s="65" t="s">
        <v>178</v>
      </c>
      <c r="E29" s="65" t="s">
        <v>388</v>
      </c>
      <c r="F29" s="66" t="s">
        <v>298</v>
      </c>
      <c r="G29" s="35">
        <v>0.003641203703703704</v>
      </c>
      <c r="H29" s="36">
        <v>23</v>
      </c>
    </row>
    <row r="30" spans="2:8" ht="13.5" thickBot="1">
      <c r="B30" s="37"/>
      <c r="C30" s="81" t="s">
        <v>417</v>
      </c>
      <c r="D30" s="81" t="s">
        <v>418</v>
      </c>
      <c r="E30" s="81" t="s">
        <v>390</v>
      </c>
      <c r="F30" s="82" t="s">
        <v>298</v>
      </c>
      <c r="G30" s="41">
        <v>0.003648148148148148</v>
      </c>
      <c r="H30" s="42">
        <v>24</v>
      </c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6"/>
  </sheetPr>
  <dimension ref="B1:H24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B7" sqref="B7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36</v>
      </c>
      <c r="D2" s="18" t="str">
        <f>Obsah!$D$19</f>
        <v>starší žáci</v>
      </c>
      <c r="E2" s="18"/>
      <c r="G2" t="str">
        <f>Obsah!$G$18&amp;" - "&amp;Obsah!$I$18</f>
        <v>2001 - 2003</v>
      </c>
    </row>
    <row r="3" spans="3:6" ht="12.75" customHeight="1">
      <c r="C3" t="s">
        <v>37</v>
      </c>
      <c r="D3" s="18" t="str">
        <f>Obsah!$L$19</f>
        <v>1500 m</v>
      </c>
      <c r="E3" s="18" t="str">
        <f>Obsah!E5&amp;" "&amp;Obsah!I5</f>
        <v>    39.  ročník 2016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38</v>
      </c>
      <c r="C6" s="20" t="s">
        <v>39</v>
      </c>
      <c r="D6" s="20" t="s">
        <v>40</v>
      </c>
      <c r="E6" s="20" t="s">
        <v>41</v>
      </c>
      <c r="F6" s="20" t="s">
        <v>42</v>
      </c>
      <c r="G6" s="20" t="s">
        <v>43</v>
      </c>
      <c r="H6" s="21" t="s">
        <v>44</v>
      </c>
    </row>
    <row r="7" spans="2:8" ht="12.75">
      <c r="B7" s="108"/>
      <c r="C7" s="109" t="s">
        <v>419</v>
      </c>
      <c r="D7" s="109" t="s">
        <v>420</v>
      </c>
      <c r="E7" s="110">
        <v>2001</v>
      </c>
      <c r="F7" s="109" t="s">
        <v>62</v>
      </c>
      <c r="G7" s="111">
        <v>0.004038194444444444</v>
      </c>
      <c r="H7" s="31">
        <v>1</v>
      </c>
    </row>
    <row r="8" spans="2:8" ht="12.75">
      <c r="B8" s="112"/>
      <c r="C8" s="113" t="s">
        <v>421</v>
      </c>
      <c r="D8" s="113" t="s">
        <v>267</v>
      </c>
      <c r="E8" s="114">
        <v>2002</v>
      </c>
      <c r="F8" s="113" t="s">
        <v>422</v>
      </c>
      <c r="G8" s="30">
        <v>0.004134259259259259</v>
      </c>
      <c r="H8" s="31">
        <v>2</v>
      </c>
    </row>
    <row r="9" spans="2:8" ht="12.75">
      <c r="B9" s="115"/>
      <c r="C9" s="116" t="s">
        <v>385</v>
      </c>
      <c r="D9" s="117" t="s">
        <v>276</v>
      </c>
      <c r="E9" s="118">
        <v>2002</v>
      </c>
      <c r="F9" s="117" t="s">
        <v>298</v>
      </c>
      <c r="G9" s="30">
        <v>0.004211805555555556</v>
      </c>
      <c r="H9" s="31">
        <v>3</v>
      </c>
    </row>
    <row r="10" spans="2:8" ht="12.75">
      <c r="B10" s="119"/>
      <c r="C10" s="120" t="s">
        <v>306</v>
      </c>
      <c r="D10" s="120" t="s">
        <v>319</v>
      </c>
      <c r="E10" s="121">
        <v>2003</v>
      </c>
      <c r="F10" s="120" t="s">
        <v>423</v>
      </c>
      <c r="G10" s="35">
        <v>0.004307870370370371</v>
      </c>
      <c r="H10" s="36">
        <v>4</v>
      </c>
    </row>
    <row r="11" spans="2:8" ht="12.75">
      <c r="B11" s="119"/>
      <c r="C11" s="122" t="s">
        <v>424</v>
      </c>
      <c r="D11" s="120" t="s">
        <v>131</v>
      </c>
      <c r="E11" s="121">
        <v>2001</v>
      </c>
      <c r="F11" s="120" t="s">
        <v>62</v>
      </c>
      <c r="G11" s="35">
        <v>0.004358796296296296</v>
      </c>
      <c r="H11" s="36">
        <v>5</v>
      </c>
    </row>
    <row r="12" spans="2:8" ht="12.75">
      <c r="B12" s="119"/>
      <c r="C12" s="120" t="s">
        <v>315</v>
      </c>
      <c r="D12" s="120" t="s">
        <v>425</v>
      </c>
      <c r="E12" s="121">
        <v>2002</v>
      </c>
      <c r="F12" s="120" t="s">
        <v>221</v>
      </c>
      <c r="G12" s="35">
        <v>0.004405092592592593</v>
      </c>
      <c r="H12" s="36">
        <v>6</v>
      </c>
    </row>
    <row r="13" spans="2:8" ht="12.75">
      <c r="B13" s="119"/>
      <c r="C13" s="122" t="s">
        <v>426</v>
      </c>
      <c r="D13" s="120" t="s">
        <v>427</v>
      </c>
      <c r="E13" s="121">
        <v>2001</v>
      </c>
      <c r="F13" s="120" t="s">
        <v>94</v>
      </c>
      <c r="G13" s="35">
        <v>0.004430555555555556</v>
      </c>
      <c r="H13" s="36">
        <v>7</v>
      </c>
    </row>
    <row r="14" spans="2:8" ht="12.75">
      <c r="B14" s="119"/>
      <c r="C14" s="120" t="s">
        <v>428</v>
      </c>
      <c r="D14" s="120" t="s">
        <v>93</v>
      </c>
      <c r="E14" s="121">
        <v>2002</v>
      </c>
      <c r="F14" s="120" t="s">
        <v>298</v>
      </c>
      <c r="G14" s="35">
        <v>0.0044988425925925925</v>
      </c>
      <c r="H14" s="36">
        <v>8</v>
      </c>
    </row>
    <row r="15" spans="2:8" ht="12.75">
      <c r="B15" s="119"/>
      <c r="C15" s="122" t="s">
        <v>429</v>
      </c>
      <c r="D15" s="120" t="s">
        <v>130</v>
      </c>
      <c r="E15" s="121">
        <v>2002</v>
      </c>
      <c r="F15" s="120" t="s">
        <v>221</v>
      </c>
      <c r="G15" s="35">
        <v>0.004636574074074074</v>
      </c>
      <c r="H15" s="36">
        <v>9</v>
      </c>
    </row>
    <row r="16" spans="2:8" ht="12.75">
      <c r="B16" s="119"/>
      <c r="C16" s="120" t="s">
        <v>430</v>
      </c>
      <c r="D16" s="120" t="s">
        <v>282</v>
      </c>
      <c r="E16" s="121">
        <v>2002</v>
      </c>
      <c r="F16" s="120" t="s">
        <v>172</v>
      </c>
      <c r="G16" s="35">
        <v>0.004741898148148148</v>
      </c>
      <c r="H16" s="36">
        <v>10</v>
      </c>
    </row>
    <row r="17" spans="2:8" ht="12.75">
      <c r="B17" s="119"/>
      <c r="C17" s="120" t="s">
        <v>431</v>
      </c>
      <c r="D17" s="120" t="s">
        <v>274</v>
      </c>
      <c r="E17" s="121">
        <v>2003</v>
      </c>
      <c r="F17" s="120" t="s">
        <v>233</v>
      </c>
      <c r="G17" s="35">
        <v>0.004828703703703704</v>
      </c>
      <c r="H17" s="36">
        <v>11</v>
      </c>
    </row>
    <row r="18" spans="2:8" ht="12.75">
      <c r="B18" s="119"/>
      <c r="C18" s="120" t="s">
        <v>265</v>
      </c>
      <c r="D18" s="120" t="s">
        <v>204</v>
      </c>
      <c r="E18" s="121">
        <v>2003</v>
      </c>
      <c r="F18" s="120" t="s">
        <v>266</v>
      </c>
      <c r="G18" s="35">
        <v>0.004892361111111111</v>
      </c>
      <c r="H18" s="36">
        <v>12</v>
      </c>
    </row>
    <row r="19" spans="2:8" ht="12.75">
      <c r="B19" s="119"/>
      <c r="C19" s="120" t="s">
        <v>432</v>
      </c>
      <c r="D19" s="120" t="s">
        <v>138</v>
      </c>
      <c r="E19" s="121">
        <v>2001</v>
      </c>
      <c r="F19" s="120" t="s">
        <v>94</v>
      </c>
      <c r="G19" s="35">
        <v>0.005020833333333334</v>
      </c>
      <c r="H19" s="36">
        <v>13</v>
      </c>
    </row>
    <row r="20" spans="2:8" ht="12.75">
      <c r="B20" s="119"/>
      <c r="C20" s="120" t="s">
        <v>433</v>
      </c>
      <c r="D20" s="120" t="s">
        <v>130</v>
      </c>
      <c r="E20" s="121">
        <v>2003</v>
      </c>
      <c r="F20" s="120" t="s">
        <v>233</v>
      </c>
      <c r="G20" s="35">
        <v>0.005052083333333334</v>
      </c>
      <c r="H20" s="36">
        <v>14</v>
      </c>
    </row>
    <row r="21" spans="2:8" ht="12.75">
      <c r="B21" s="119"/>
      <c r="C21" s="120" t="s">
        <v>434</v>
      </c>
      <c r="D21" s="120" t="s">
        <v>61</v>
      </c>
      <c r="E21" s="121">
        <v>2001</v>
      </c>
      <c r="F21" s="120" t="s">
        <v>298</v>
      </c>
      <c r="G21" s="35">
        <v>0.005189814814814815</v>
      </c>
      <c r="H21" s="36">
        <v>15</v>
      </c>
    </row>
    <row r="22" spans="2:8" ht="12.75">
      <c r="B22" s="119"/>
      <c r="C22" s="120" t="s">
        <v>435</v>
      </c>
      <c r="D22" s="120" t="s">
        <v>436</v>
      </c>
      <c r="E22" s="121">
        <v>2003</v>
      </c>
      <c r="F22" s="120" t="s">
        <v>298</v>
      </c>
      <c r="G22" s="35">
        <v>0.0052280092592592595</v>
      </c>
      <c r="H22" s="36">
        <v>16</v>
      </c>
    </row>
    <row r="23" spans="2:8" ht="12.75">
      <c r="B23" s="119"/>
      <c r="C23" s="120" t="s">
        <v>437</v>
      </c>
      <c r="D23" s="120" t="s">
        <v>319</v>
      </c>
      <c r="E23" s="121">
        <v>2003</v>
      </c>
      <c r="F23" s="120" t="s">
        <v>298</v>
      </c>
      <c r="G23" s="35">
        <v>0.005438657407407407</v>
      </c>
      <c r="H23" s="36">
        <v>17</v>
      </c>
    </row>
    <row r="24" spans="2:8" ht="13.5" thickBot="1">
      <c r="B24" s="56"/>
      <c r="C24" s="69" t="s">
        <v>376</v>
      </c>
      <c r="D24" s="69" t="s">
        <v>274</v>
      </c>
      <c r="E24" s="123" t="s">
        <v>397</v>
      </c>
      <c r="F24" s="70" t="s">
        <v>233</v>
      </c>
      <c r="G24" s="41">
        <v>0.005743055555555556</v>
      </c>
      <c r="H24" s="42">
        <v>18</v>
      </c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B1:H9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B7" sqref="B7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36</v>
      </c>
      <c r="D2" s="18" t="str">
        <f>Obsah!$D$20</f>
        <v>dorostenky</v>
      </c>
      <c r="E2" s="18"/>
      <c r="G2" t="str">
        <f>Obsah!$G$20&amp;" - "&amp;Obsah!$I$20</f>
        <v>1999 - 2000</v>
      </c>
    </row>
    <row r="3" spans="3:6" ht="12.75" customHeight="1">
      <c r="C3" t="s">
        <v>37</v>
      </c>
      <c r="D3" s="18" t="str">
        <f>Obsah!$L$20</f>
        <v>1500 m</v>
      </c>
      <c r="E3" s="18" t="str">
        <f>Obsah!E5&amp;" "&amp;Obsah!I5</f>
        <v>    39.  ročník 2016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38</v>
      </c>
      <c r="C6" s="20" t="s">
        <v>39</v>
      </c>
      <c r="D6" s="20" t="s">
        <v>40</v>
      </c>
      <c r="E6" s="20" t="s">
        <v>41</v>
      </c>
      <c r="F6" s="20" t="s">
        <v>42</v>
      </c>
      <c r="G6" s="20" t="s">
        <v>43</v>
      </c>
      <c r="H6" s="21" t="s">
        <v>44</v>
      </c>
    </row>
    <row r="7" spans="2:8" ht="12.75">
      <c r="B7" s="124">
        <v>81</v>
      </c>
      <c r="C7" s="125" t="s">
        <v>174</v>
      </c>
      <c r="D7" s="125" t="s">
        <v>67</v>
      </c>
      <c r="E7" s="126">
        <v>2000</v>
      </c>
      <c r="F7" s="127" t="s">
        <v>221</v>
      </c>
      <c r="G7" s="128">
        <v>0.004615740740740741</v>
      </c>
      <c r="H7" s="129">
        <v>1</v>
      </c>
    </row>
    <row r="8" spans="2:8" ht="12.75">
      <c r="B8" s="130">
        <v>82</v>
      </c>
      <c r="C8" s="131" t="s">
        <v>438</v>
      </c>
      <c r="D8" s="24" t="s">
        <v>254</v>
      </c>
      <c r="E8" s="25">
        <v>1999</v>
      </c>
      <c r="F8" s="26" t="s">
        <v>47</v>
      </c>
      <c r="G8" s="132">
        <v>0.004679398148148149</v>
      </c>
      <c r="H8" s="133">
        <v>2</v>
      </c>
    </row>
    <row r="9" spans="2:8" ht="13.5" thickBot="1">
      <c r="B9" s="134">
        <v>80</v>
      </c>
      <c r="C9" s="135" t="s">
        <v>439</v>
      </c>
      <c r="D9" s="136" t="s">
        <v>414</v>
      </c>
      <c r="E9" s="137" t="s">
        <v>440</v>
      </c>
      <c r="F9" s="138" t="s">
        <v>298</v>
      </c>
      <c r="G9" s="139">
        <v>0.005752314814814814</v>
      </c>
      <c r="H9" s="140">
        <v>3</v>
      </c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6"/>
  </sheetPr>
  <dimension ref="B1:H11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B7" sqref="B7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36</v>
      </c>
      <c r="D2" s="18" t="str">
        <f>Obsah!$D$21</f>
        <v>dorostenci</v>
      </c>
      <c r="E2" s="18"/>
      <c r="G2" t="str">
        <f>Obsah!$G$21&amp;" - "&amp;Obsah!$I$21</f>
        <v>1999 - 2000</v>
      </c>
    </row>
    <row r="3" spans="3:6" ht="12.75" customHeight="1">
      <c r="C3" t="s">
        <v>37</v>
      </c>
      <c r="D3" s="18" t="str">
        <f>Obsah!$L$21</f>
        <v>4400 m</v>
      </c>
      <c r="E3" s="18" t="str">
        <f>Obsah!E5&amp;" "&amp;Obsah!I5</f>
        <v>    39.  ročník 2016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38</v>
      </c>
      <c r="C6" s="20" t="s">
        <v>39</v>
      </c>
      <c r="D6" s="20" t="s">
        <v>40</v>
      </c>
      <c r="E6" s="20" t="s">
        <v>41</v>
      </c>
      <c r="F6" s="20" t="s">
        <v>42</v>
      </c>
      <c r="G6" s="20" t="s">
        <v>43</v>
      </c>
      <c r="H6" s="21" t="s">
        <v>44</v>
      </c>
    </row>
    <row r="7" spans="2:8" ht="12.75">
      <c r="B7" s="124">
        <v>87</v>
      </c>
      <c r="C7" s="125" t="s">
        <v>328</v>
      </c>
      <c r="D7" s="125" t="s">
        <v>110</v>
      </c>
      <c r="E7" s="126">
        <v>1999</v>
      </c>
      <c r="F7" s="127" t="s">
        <v>221</v>
      </c>
      <c r="G7" s="128">
        <v>0.012784722222222223</v>
      </c>
      <c r="H7" s="129">
        <v>1</v>
      </c>
    </row>
    <row r="8" spans="2:8" ht="12.75">
      <c r="B8" s="141">
        <v>79</v>
      </c>
      <c r="C8" s="142" t="s">
        <v>441</v>
      </c>
      <c r="D8" s="142" t="s">
        <v>442</v>
      </c>
      <c r="E8" s="143" t="s">
        <v>440</v>
      </c>
      <c r="F8" s="144" t="s">
        <v>443</v>
      </c>
      <c r="G8" s="132">
        <v>0.012872685185185183</v>
      </c>
      <c r="H8" s="133">
        <v>2</v>
      </c>
    </row>
    <row r="9" spans="2:8" ht="12.75">
      <c r="B9" s="141">
        <v>88</v>
      </c>
      <c r="C9" s="145" t="s">
        <v>444</v>
      </c>
      <c r="D9" s="74" t="s">
        <v>445</v>
      </c>
      <c r="E9" s="146" t="s">
        <v>446</v>
      </c>
      <c r="F9" s="75" t="s">
        <v>447</v>
      </c>
      <c r="G9" s="132">
        <v>0.013445601851851853</v>
      </c>
      <c r="H9" s="133">
        <v>3</v>
      </c>
    </row>
    <row r="10" spans="2:8" ht="12.75">
      <c r="B10" s="29">
        <v>86</v>
      </c>
      <c r="C10" s="80" t="s">
        <v>448</v>
      </c>
      <c r="D10" s="65" t="s">
        <v>61</v>
      </c>
      <c r="E10" s="147" t="s">
        <v>440</v>
      </c>
      <c r="F10" s="66" t="s">
        <v>264</v>
      </c>
      <c r="G10" s="148">
        <v>0.01427662037037037</v>
      </c>
      <c r="H10" s="149">
        <v>4</v>
      </c>
    </row>
    <row r="11" spans="2:8" ht="13.5" thickBot="1">
      <c r="B11" s="37">
        <v>85</v>
      </c>
      <c r="C11" s="81" t="s">
        <v>449</v>
      </c>
      <c r="D11" s="81" t="s">
        <v>218</v>
      </c>
      <c r="E11" s="150" t="s">
        <v>440</v>
      </c>
      <c r="F11" s="82"/>
      <c r="G11" s="151">
        <v>0.016274305555555556</v>
      </c>
      <c r="H11" s="152">
        <v>5</v>
      </c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B1:H23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B7" sqref="B7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36</v>
      </c>
      <c r="D2" s="18" t="str">
        <f>Obsah!$D$22</f>
        <v>ženy</v>
      </c>
      <c r="E2" s="18"/>
      <c r="G2" t="str">
        <f>Obsah!$G$22&amp;" - "&amp;Obsah!$I$22</f>
        <v>1998 - a starší</v>
      </c>
    </row>
    <row r="3" spans="3:6" ht="12.75" customHeight="1">
      <c r="C3" t="s">
        <v>37</v>
      </c>
      <c r="D3" s="18" t="str">
        <f>Obsah!$L$22</f>
        <v>2000 m</v>
      </c>
      <c r="E3" s="18" t="str">
        <f>Obsah!E5&amp;" "&amp;Obsah!I5</f>
        <v>    39.  ročník 2016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38</v>
      </c>
      <c r="C6" s="20" t="s">
        <v>39</v>
      </c>
      <c r="D6" s="20" t="s">
        <v>40</v>
      </c>
      <c r="E6" s="20" t="s">
        <v>41</v>
      </c>
      <c r="F6" s="20" t="s">
        <v>42</v>
      </c>
      <c r="G6" s="20" t="s">
        <v>43</v>
      </c>
      <c r="H6" s="21" t="s">
        <v>44</v>
      </c>
    </row>
    <row r="7" spans="2:8" ht="12.75">
      <c r="B7" s="153">
        <v>91</v>
      </c>
      <c r="C7" s="61" t="s">
        <v>450</v>
      </c>
      <c r="D7" s="61" t="s">
        <v>67</v>
      </c>
      <c r="E7" s="154" t="s">
        <v>451</v>
      </c>
      <c r="F7" s="62" t="s">
        <v>298</v>
      </c>
      <c r="G7" s="128">
        <v>0.00539699074074074</v>
      </c>
      <c r="H7" s="129">
        <v>1</v>
      </c>
    </row>
    <row r="8" spans="2:8" ht="12.75">
      <c r="B8" s="141">
        <v>90</v>
      </c>
      <c r="C8" s="142" t="s">
        <v>452</v>
      </c>
      <c r="D8" s="142" t="s">
        <v>46</v>
      </c>
      <c r="E8" s="143" t="s">
        <v>453</v>
      </c>
      <c r="F8" s="144" t="s">
        <v>298</v>
      </c>
      <c r="G8" s="132">
        <v>0.005554398148148148</v>
      </c>
      <c r="H8" s="133">
        <v>2</v>
      </c>
    </row>
    <row r="9" spans="2:8" ht="12.75">
      <c r="B9" s="141">
        <v>98</v>
      </c>
      <c r="C9" s="145" t="s">
        <v>452</v>
      </c>
      <c r="D9" s="74" t="s">
        <v>454</v>
      </c>
      <c r="E9" s="146" t="s">
        <v>455</v>
      </c>
      <c r="F9" s="75" t="s">
        <v>456</v>
      </c>
      <c r="G9" s="132">
        <v>0.005594907407407407</v>
      </c>
      <c r="H9" s="133">
        <v>3</v>
      </c>
    </row>
    <row r="10" spans="2:8" ht="12.75">
      <c r="B10" s="29">
        <v>77</v>
      </c>
      <c r="C10" s="80" t="s">
        <v>457</v>
      </c>
      <c r="D10" s="65" t="s">
        <v>458</v>
      </c>
      <c r="E10" s="147" t="s">
        <v>451</v>
      </c>
      <c r="F10" s="66"/>
      <c r="G10" s="148">
        <v>0.00577662037037037</v>
      </c>
      <c r="H10" s="149">
        <v>4</v>
      </c>
    </row>
    <row r="11" spans="2:8" ht="12.75">
      <c r="B11" s="29">
        <v>99</v>
      </c>
      <c r="C11" s="67" t="s">
        <v>459</v>
      </c>
      <c r="D11" s="67" t="s">
        <v>414</v>
      </c>
      <c r="E11" s="155" t="s">
        <v>460</v>
      </c>
      <c r="F11" s="68" t="s">
        <v>94</v>
      </c>
      <c r="G11" s="148">
        <v>0.005966435185185186</v>
      </c>
      <c r="H11" s="149">
        <v>5</v>
      </c>
    </row>
    <row r="12" spans="2:8" ht="12.75">
      <c r="B12" s="29">
        <v>96</v>
      </c>
      <c r="C12" s="80" t="s">
        <v>461</v>
      </c>
      <c r="D12" s="80" t="s">
        <v>414</v>
      </c>
      <c r="E12" s="156" t="s">
        <v>462</v>
      </c>
      <c r="F12" s="157"/>
      <c r="G12" s="148">
        <v>0.006062500000000001</v>
      </c>
      <c r="H12" s="149">
        <v>6</v>
      </c>
    </row>
    <row r="13" spans="2:8" ht="12.75">
      <c r="B13" s="29">
        <v>78</v>
      </c>
      <c r="C13" s="65" t="s">
        <v>463</v>
      </c>
      <c r="D13" s="65" t="s">
        <v>67</v>
      </c>
      <c r="E13" s="147" t="s">
        <v>464</v>
      </c>
      <c r="F13" s="66" t="s">
        <v>465</v>
      </c>
      <c r="G13" s="148">
        <v>0.006182870370370371</v>
      </c>
      <c r="H13" s="149">
        <v>7</v>
      </c>
    </row>
    <row r="14" spans="2:8" ht="12.75">
      <c r="B14" s="29">
        <v>100</v>
      </c>
      <c r="C14" s="65" t="s">
        <v>466</v>
      </c>
      <c r="D14" s="65" t="s">
        <v>467</v>
      </c>
      <c r="E14" s="147" t="s">
        <v>468</v>
      </c>
      <c r="F14" s="66" t="s">
        <v>469</v>
      </c>
      <c r="G14" s="148">
        <v>0.006578703703703704</v>
      </c>
      <c r="H14" s="149">
        <v>8</v>
      </c>
    </row>
    <row r="15" spans="2:8" ht="12.75">
      <c r="B15" s="158">
        <v>92</v>
      </c>
      <c r="C15" s="47" t="s">
        <v>470</v>
      </c>
      <c r="D15" s="47" t="s">
        <v>414</v>
      </c>
      <c r="E15" s="159">
        <v>1976</v>
      </c>
      <c r="F15" s="49" t="s">
        <v>471</v>
      </c>
      <c r="G15" s="160">
        <v>0.006604166666666667</v>
      </c>
      <c r="H15" s="149">
        <v>9</v>
      </c>
    </row>
    <row r="16" spans="2:8" ht="12.75">
      <c r="B16" s="51">
        <v>93</v>
      </c>
      <c r="C16" s="71" t="s">
        <v>74</v>
      </c>
      <c r="D16" s="80" t="s">
        <v>244</v>
      </c>
      <c r="E16" s="156" t="s">
        <v>472</v>
      </c>
      <c r="F16" s="157" t="s">
        <v>47</v>
      </c>
      <c r="G16" s="161">
        <v>0.0067384259259259255</v>
      </c>
      <c r="H16" s="149">
        <v>10</v>
      </c>
    </row>
    <row r="17" spans="2:8" ht="12.75">
      <c r="B17" s="51">
        <v>83</v>
      </c>
      <c r="C17" s="80" t="s">
        <v>473</v>
      </c>
      <c r="D17" s="65" t="s">
        <v>165</v>
      </c>
      <c r="E17" s="147" t="s">
        <v>474</v>
      </c>
      <c r="F17" s="66" t="s">
        <v>134</v>
      </c>
      <c r="G17" s="161">
        <v>0.0071886574074074075</v>
      </c>
      <c r="H17" s="149">
        <v>11</v>
      </c>
    </row>
    <row r="18" spans="2:8" ht="12.75">
      <c r="B18" s="51">
        <v>76</v>
      </c>
      <c r="C18" s="67" t="s">
        <v>475</v>
      </c>
      <c r="D18" s="67" t="s">
        <v>187</v>
      </c>
      <c r="E18" s="155" t="s">
        <v>464</v>
      </c>
      <c r="F18" s="68"/>
      <c r="G18" s="161">
        <v>0.0072118055555555555</v>
      </c>
      <c r="H18" s="149">
        <v>12</v>
      </c>
    </row>
    <row r="19" spans="2:8" ht="12.75">
      <c r="B19" s="51">
        <v>94</v>
      </c>
      <c r="C19" s="71" t="s">
        <v>349</v>
      </c>
      <c r="D19" s="71" t="s">
        <v>476</v>
      </c>
      <c r="E19" s="162" t="s">
        <v>468</v>
      </c>
      <c r="F19" s="72" t="s">
        <v>59</v>
      </c>
      <c r="G19" s="161">
        <v>0.007240740740740739</v>
      </c>
      <c r="H19" s="149">
        <v>13</v>
      </c>
    </row>
    <row r="20" spans="2:8" ht="12.75">
      <c r="B20" s="51">
        <v>75</v>
      </c>
      <c r="C20" s="71" t="s">
        <v>477</v>
      </c>
      <c r="D20" s="71" t="s">
        <v>478</v>
      </c>
      <c r="E20" s="162" t="s">
        <v>479</v>
      </c>
      <c r="F20" s="72" t="s">
        <v>59</v>
      </c>
      <c r="G20" s="161">
        <v>0.007471064814814815</v>
      </c>
      <c r="H20" s="149">
        <v>14</v>
      </c>
    </row>
    <row r="21" spans="2:8" ht="12.75">
      <c r="B21" s="51">
        <v>84</v>
      </c>
      <c r="C21" s="71" t="s">
        <v>291</v>
      </c>
      <c r="D21" s="71" t="s">
        <v>480</v>
      </c>
      <c r="E21" s="162" t="s">
        <v>479</v>
      </c>
      <c r="F21" s="72" t="s">
        <v>134</v>
      </c>
      <c r="G21" s="161">
        <v>0.007627314814814815</v>
      </c>
      <c r="H21" s="149">
        <v>15</v>
      </c>
    </row>
    <row r="22" spans="2:8" ht="12.75">
      <c r="B22" s="51">
        <v>95</v>
      </c>
      <c r="C22" s="71" t="s">
        <v>481</v>
      </c>
      <c r="D22" s="71" t="s">
        <v>140</v>
      </c>
      <c r="E22" s="162" t="s">
        <v>455</v>
      </c>
      <c r="F22" s="54" t="s">
        <v>122</v>
      </c>
      <c r="G22" s="161">
        <v>0.007633101851851853</v>
      </c>
      <c r="H22" s="149">
        <v>16</v>
      </c>
    </row>
    <row r="23" spans="2:8" ht="13.5" thickBot="1">
      <c r="B23" s="56">
        <v>97</v>
      </c>
      <c r="C23" s="69" t="s">
        <v>123</v>
      </c>
      <c r="D23" s="69" t="s">
        <v>414</v>
      </c>
      <c r="E23" s="123" t="s">
        <v>482</v>
      </c>
      <c r="F23" s="70" t="s">
        <v>180</v>
      </c>
      <c r="G23" s="163">
        <v>0.008053240740740741</v>
      </c>
      <c r="H23" s="152">
        <v>17</v>
      </c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6"/>
  </sheetPr>
  <dimension ref="B1:H27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B7" sqref="B7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36</v>
      </c>
      <c r="D2" s="18" t="str">
        <f>Obsah!$D$23</f>
        <v>muži</v>
      </c>
      <c r="E2" s="18"/>
      <c r="G2" t="str">
        <f>Obsah!$G$23&amp;" - "&amp;Obsah!$I$23</f>
        <v>1977 - 1998</v>
      </c>
    </row>
    <row r="3" spans="3:6" ht="12.75" customHeight="1">
      <c r="C3" t="s">
        <v>37</v>
      </c>
      <c r="D3" s="18" t="str">
        <f>Obsah!$L$23</f>
        <v>4400 m</v>
      </c>
      <c r="E3" s="18" t="str">
        <f>Obsah!E5&amp;" "&amp;Obsah!I5</f>
        <v>    39.  ročník 2016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38</v>
      </c>
      <c r="C6" s="20" t="s">
        <v>39</v>
      </c>
      <c r="D6" s="20" t="s">
        <v>40</v>
      </c>
      <c r="E6" s="20" t="s">
        <v>41</v>
      </c>
      <c r="F6" s="20" t="s">
        <v>42</v>
      </c>
      <c r="G6" s="20" t="s">
        <v>43</v>
      </c>
      <c r="H6" s="21" t="s">
        <v>44</v>
      </c>
    </row>
    <row r="7" spans="2:8" ht="12.75">
      <c r="B7" s="164">
        <v>15</v>
      </c>
      <c r="C7" s="74" t="s">
        <v>483</v>
      </c>
      <c r="D7" s="74" t="s">
        <v>93</v>
      </c>
      <c r="E7" s="165">
        <v>1988</v>
      </c>
      <c r="F7" s="75" t="s">
        <v>180</v>
      </c>
      <c r="G7" s="166">
        <v>0.010752314814814814</v>
      </c>
      <c r="H7" s="28">
        <v>1</v>
      </c>
    </row>
    <row r="8" spans="2:8" ht="12.75">
      <c r="B8" s="141">
        <v>5</v>
      </c>
      <c r="C8" s="63" t="s">
        <v>200</v>
      </c>
      <c r="D8" s="63" t="s">
        <v>61</v>
      </c>
      <c r="E8" s="167">
        <v>1978</v>
      </c>
      <c r="F8" s="64" t="s">
        <v>59</v>
      </c>
      <c r="G8" s="30">
        <v>0.011081018518518518</v>
      </c>
      <c r="H8" s="31">
        <v>2</v>
      </c>
    </row>
    <row r="9" spans="2:8" ht="12.75">
      <c r="B9" s="141">
        <v>9</v>
      </c>
      <c r="C9" s="63" t="s">
        <v>444</v>
      </c>
      <c r="D9" s="63" t="s">
        <v>218</v>
      </c>
      <c r="E9" s="168">
        <v>1983</v>
      </c>
      <c r="F9" s="26" t="s">
        <v>59</v>
      </c>
      <c r="G9" s="169">
        <v>0.011662037037037038</v>
      </c>
      <c r="H9" s="31">
        <v>3</v>
      </c>
    </row>
    <row r="10" spans="2:8" ht="12.75">
      <c r="B10" s="29">
        <v>16</v>
      </c>
      <c r="C10" s="65" t="s">
        <v>217</v>
      </c>
      <c r="D10" s="65" t="s">
        <v>276</v>
      </c>
      <c r="E10" s="170" t="s">
        <v>484</v>
      </c>
      <c r="F10" s="66" t="s">
        <v>485</v>
      </c>
      <c r="G10" s="35">
        <v>0.011932870370370371</v>
      </c>
      <c r="H10" s="36">
        <v>4</v>
      </c>
    </row>
    <row r="11" spans="2:8" ht="12.75">
      <c r="B11" s="29">
        <v>3</v>
      </c>
      <c r="C11" s="65" t="s">
        <v>87</v>
      </c>
      <c r="D11" s="65" t="s">
        <v>193</v>
      </c>
      <c r="E11" s="170">
        <v>1993</v>
      </c>
      <c r="F11" s="66" t="s">
        <v>298</v>
      </c>
      <c r="G11" s="35">
        <v>0.012131944444444443</v>
      </c>
      <c r="H11" s="36">
        <v>5</v>
      </c>
    </row>
    <row r="12" spans="2:8" ht="12.75">
      <c r="B12" s="29">
        <v>18</v>
      </c>
      <c r="C12" s="65" t="s">
        <v>486</v>
      </c>
      <c r="D12" s="65" t="s">
        <v>487</v>
      </c>
      <c r="E12" s="170">
        <v>1987</v>
      </c>
      <c r="F12" s="66" t="s">
        <v>447</v>
      </c>
      <c r="G12" s="171">
        <v>0.012148148148148146</v>
      </c>
      <c r="H12" s="36">
        <v>6</v>
      </c>
    </row>
    <row r="13" spans="2:8" ht="12.75">
      <c r="B13" s="46">
        <v>12</v>
      </c>
      <c r="C13" s="65" t="s">
        <v>444</v>
      </c>
      <c r="D13" s="65" t="s">
        <v>314</v>
      </c>
      <c r="E13" s="65" t="s">
        <v>479</v>
      </c>
      <c r="F13" s="66" t="s">
        <v>488</v>
      </c>
      <c r="G13" s="35">
        <v>0.012391203703703703</v>
      </c>
      <c r="H13" s="36">
        <v>7</v>
      </c>
    </row>
    <row r="14" spans="2:8" ht="12.75">
      <c r="B14" s="73">
        <v>6</v>
      </c>
      <c r="C14" s="65" t="s">
        <v>489</v>
      </c>
      <c r="D14" s="65" t="s">
        <v>276</v>
      </c>
      <c r="E14" s="170">
        <v>1988</v>
      </c>
      <c r="F14" s="66" t="s">
        <v>233</v>
      </c>
      <c r="G14" s="35">
        <v>0.012422453703703701</v>
      </c>
      <c r="H14" s="36">
        <v>8</v>
      </c>
    </row>
    <row r="15" spans="2:8" ht="12.75">
      <c r="B15" s="29">
        <v>20</v>
      </c>
      <c r="C15" s="65" t="s">
        <v>490</v>
      </c>
      <c r="D15" s="65" t="s">
        <v>276</v>
      </c>
      <c r="E15" s="170">
        <v>1977</v>
      </c>
      <c r="F15" s="93" t="s">
        <v>491</v>
      </c>
      <c r="G15" s="35">
        <v>0.01250462962962963</v>
      </c>
      <c r="H15" s="36">
        <v>9</v>
      </c>
    </row>
    <row r="16" spans="2:8" ht="12.75">
      <c r="B16" s="46">
        <v>11</v>
      </c>
      <c r="C16" s="65" t="s">
        <v>71</v>
      </c>
      <c r="D16" s="65" t="s">
        <v>492</v>
      </c>
      <c r="E16" s="170" t="s">
        <v>493</v>
      </c>
      <c r="F16" s="66" t="s">
        <v>494</v>
      </c>
      <c r="G16" s="171">
        <v>0.012841435185185185</v>
      </c>
      <c r="H16" s="36">
        <v>10</v>
      </c>
    </row>
    <row r="17" spans="2:8" ht="12.75">
      <c r="B17" s="73">
        <v>8</v>
      </c>
      <c r="C17" s="65" t="s">
        <v>495</v>
      </c>
      <c r="D17" s="65" t="s">
        <v>496</v>
      </c>
      <c r="E17" s="170">
        <v>1979</v>
      </c>
      <c r="F17" s="66" t="s">
        <v>56</v>
      </c>
      <c r="G17" s="35">
        <v>0.013640046296296296</v>
      </c>
      <c r="H17" s="36">
        <v>11</v>
      </c>
    </row>
    <row r="18" spans="2:8" ht="12.75">
      <c r="B18" s="29">
        <v>10</v>
      </c>
      <c r="C18" s="65" t="s">
        <v>201</v>
      </c>
      <c r="D18" s="65" t="s">
        <v>202</v>
      </c>
      <c r="E18" s="170">
        <v>1977</v>
      </c>
      <c r="F18" s="66" t="s">
        <v>59</v>
      </c>
      <c r="G18" s="172">
        <v>0.01367824074074074</v>
      </c>
      <c r="H18" s="36">
        <v>12</v>
      </c>
    </row>
    <row r="19" spans="2:8" ht="12.75">
      <c r="B19" s="46">
        <v>21</v>
      </c>
      <c r="C19" s="65" t="s">
        <v>497</v>
      </c>
      <c r="D19" s="65" t="s">
        <v>218</v>
      </c>
      <c r="E19" s="170">
        <v>1978</v>
      </c>
      <c r="F19" s="93" t="s">
        <v>491</v>
      </c>
      <c r="G19" s="55">
        <v>0.013785879629629629</v>
      </c>
      <c r="H19" s="36">
        <v>13</v>
      </c>
    </row>
    <row r="20" spans="2:8" ht="12.75">
      <c r="B20" s="73">
        <v>2</v>
      </c>
      <c r="C20" s="65" t="s">
        <v>498</v>
      </c>
      <c r="D20" s="65" t="s">
        <v>118</v>
      </c>
      <c r="E20" s="170">
        <v>1996</v>
      </c>
      <c r="F20" s="66" t="s">
        <v>298</v>
      </c>
      <c r="G20" s="55">
        <v>0.014587962962962964</v>
      </c>
      <c r="H20" s="36">
        <v>14</v>
      </c>
    </row>
    <row r="21" spans="2:8" ht="12.75">
      <c r="B21" s="29">
        <v>19</v>
      </c>
      <c r="C21" s="65" t="s">
        <v>499</v>
      </c>
      <c r="D21" s="65" t="s">
        <v>118</v>
      </c>
      <c r="E21" s="170">
        <v>1982</v>
      </c>
      <c r="F21" s="66" t="s">
        <v>500</v>
      </c>
      <c r="G21" s="55">
        <v>0.014697916666666666</v>
      </c>
      <c r="H21" s="36">
        <v>15</v>
      </c>
    </row>
    <row r="22" spans="2:8" ht="12.75">
      <c r="B22" s="46">
        <v>1</v>
      </c>
      <c r="C22" s="65" t="s">
        <v>501</v>
      </c>
      <c r="D22" s="65" t="s">
        <v>502</v>
      </c>
      <c r="E22" s="170">
        <v>1995</v>
      </c>
      <c r="F22" s="66" t="s">
        <v>298</v>
      </c>
      <c r="G22" s="55">
        <v>0.014913194444444446</v>
      </c>
      <c r="H22" s="36">
        <v>16</v>
      </c>
    </row>
    <row r="23" spans="2:8" ht="12.75">
      <c r="B23" s="73">
        <v>7</v>
      </c>
      <c r="C23" s="67" t="s">
        <v>148</v>
      </c>
      <c r="D23" s="67" t="s">
        <v>503</v>
      </c>
      <c r="E23" s="173">
        <v>1981</v>
      </c>
      <c r="F23" s="68" t="s">
        <v>59</v>
      </c>
      <c r="G23" s="55">
        <v>0.01525</v>
      </c>
      <c r="H23" s="36">
        <v>17</v>
      </c>
    </row>
    <row r="24" spans="2:8" ht="12.75">
      <c r="B24" s="29">
        <v>4</v>
      </c>
      <c r="C24" s="80" t="s">
        <v>504</v>
      </c>
      <c r="D24" s="80" t="s">
        <v>93</v>
      </c>
      <c r="E24" s="174">
        <v>1980</v>
      </c>
      <c r="F24" s="175" t="s">
        <v>505</v>
      </c>
      <c r="G24" s="176">
        <v>0.01575</v>
      </c>
      <c r="H24" s="36">
        <v>18</v>
      </c>
    </row>
    <row r="25" spans="2:8" ht="12.75">
      <c r="B25" s="46">
        <v>13</v>
      </c>
      <c r="C25" s="65" t="s">
        <v>506</v>
      </c>
      <c r="D25" s="65" t="s">
        <v>386</v>
      </c>
      <c r="E25" s="170">
        <v>1978</v>
      </c>
      <c r="F25" s="66" t="s">
        <v>59</v>
      </c>
      <c r="G25" s="35">
        <v>0.017288194444444443</v>
      </c>
      <c r="H25" s="36">
        <v>19</v>
      </c>
    </row>
    <row r="26" spans="2:8" ht="12.75">
      <c r="B26" s="73">
        <v>14</v>
      </c>
      <c r="C26" s="65" t="s">
        <v>507</v>
      </c>
      <c r="D26" s="65" t="s">
        <v>61</v>
      </c>
      <c r="E26" s="65" t="s">
        <v>493</v>
      </c>
      <c r="F26" s="66" t="s">
        <v>180</v>
      </c>
      <c r="G26" s="35">
        <v>0.018721064814814812</v>
      </c>
      <c r="H26" s="36">
        <v>20</v>
      </c>
    </row>
    <row r="27" spans="2:8" ht="13.5" thickBot="1">
      <c r="B27" s="37">
        <v>17</v>
      </c>
      <c r="C27" s="81" t="s">
        <v>508</v>
      </c>
      <c r="D27" s="81" t="s">
        <v>93</v>
      </c>
      <c r="E27" s="81" t="s">
        <v>509</v>
      </c>
      <c r="F27" s="82"/>
      <c r="G27" s="41">
        <v>0.021241898148148152</v>
      </c>
      <c r="H27" s="42">
        <v>21</v>
      </c>
    </row>
  </sheetData>
  <hyperlinks>
    <hyperlink ref="C2" location="Obsah!A1" display="Obsah!A1"/>
  </hyperlinks>
  <printOptions/>
  <pageMargins left="0.59" right="0.59" top="0.98" bottom="0.98" header="0.31" footer="0.31"/>
  <pageSetup horizontalDpi="600" verticalDpi="600" orientation="portrait" paperSize="9"/>
  <headerFooter alignWithMargins="0">
    <oddFooter>&amp;CStaropacký horský kros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6"/>
  </sheetPr>
  <dimension ref="B1:H16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B7" sqref="B7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36</v>
      </c>
      <c r="D2" s="18" t="str">
        <f>Obsah!$D$24</f>
        <v>veterání 40</v>
      </c>
      <c r="E2" s="18"/>
      <c r="G2" t="str">
        <f>Obsah!$G$24&amp;" - "&amp;Obsah!$I$24</f>
        <v>1967 - 1976</v>
      </c>
    </row>
    <row r="3" spans="3:6" ht="12.75" customHeight="1">
      <c r="C3" t="s">
        <v>37</v>
      </c>
      <c r="D3" s="18" t="str">
        <f>Obsah!$L$24</f>
        <v>4400 m</v>
      </c>
      <c r="E3" s="18" t="str">
        <f>Obsah!E5&amp;" "&amp;Obsah!I5</f>
        <v>    39.  ročník 2016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38</v>
      </c>
      <c r="C6" s="20" t="s">
        <v>39</v>
      </c>
      <c r="D6" s="20" t="s">
        <v>40</v>
      </c>
      <c r="E6" s="20" t="s">
        <v>41</v>
      </c>
      <c r="F6" s="20" t="s">
        <v>42</v>
      </c>
      <c r="G6" s="20" t="s">
        <v>43</v>
      </c>
      <c r="H6" s="21" t="s">
        <v>44</v>
      </c>
    </row>
    <row r="7" spans="2:8" ht="12.75">
      <c r="B7" s="164">
        <v>22</v>
      </c>
      <c r="C7" s="74" t="s">
        <v>510</v>
      </c>
      <c r="D7" s="74" t="s">
        <v>511</v>
      </c>
      <c r="E7" s="165" t="s">
        <v>512</v>
      </c>
      <c r="F7" s="177" t="s">
        <v>94</v>
      </c>
      <c r="G7" s="27">
        <v>0.011033564814814815</v>
      </c>
      <c r="H7" s="28">
        <v>1</v>
      </c>
    </row>
    <row r="8" spans="2:8" ht="12.75">
      <c r="B8" s="141">
        <v>47</v>
      </c>
      <c r="C8" s="63" t="s">
        <v>513</v>
      </c>
      <c r="D8" s="63" t="s">
        <v>514</v>
      </c>
      <c r="E8" s="63" t="s">
        <v>515</v>
      </c>
      <c r="F8" s="64" t="s">
        <v>516</v>
      </c>
      <c r="G8" s="30">
        <v>0.011570601851851851</v>
      </c>
      <c r="H8" s="31">
        <v>2</v>
      </c>
    </row>
    <row r="9" spans="2:8" ht="12.75">
      <c r="B9" s="141">
        <v>46</v>
      </c>
      <c r="C9" s="63" t="s">
        <v>517</v>
      </c>
      <c r="D9" s="63" t="s">
        <v>386</v>
      </c>
      <c r="E9" s="63" t="s">
        <v>512</v>
      </c>
      <c r="F9" s="64" t="s">
        <v>518</v>
      </c>
      <c r="G9" s="30">
        <v>0.012162037037037035</v>
      </c>
      <c r="H9" s="31">
        <v>3</v>
      </c>
    </row>
    <row r="10" spans="2:8" ht="12.75">
      <c r="B10" s="29">
        <v>43</v>
      </c>
      <c r="C10" s="67" t="s">
        <v>428</v>
      </c>
      <c r="D10" s="67" t="s">
        <v>93</v>
      </c>
      <c r="E10" s="173">
        <v>1974</v>
      </c>
      <c r="F10" s="178" t="s">
        <v>456</v>
      </c>
      <c r="G10" s="35">
        <v>0.012609953703703705</v>
      </c>
      <c r="H10" s="36">
        <v>4</v>
      </c>
    </row>
    <row r="11" spans="2:8" ht="12.75">
      <c r="B11" s="29">
        <v>48</v>
      </c>
      <c r="C11" s="80" t="s">
        <v>519</v>
      </c>
      <c r="D11" s="80" t="s">
        <v>276</v>
      </c>
      <c r="E11" s="80" t="s">
        <v>455</v>
      </c>
      <c r="F11" s="175" t="s">
        <v>266</v>
      </c>
      <c r="G11" s="35">
        <v>0.012931712962962963</v>
      </c>
      <c r="H11" s="36">
        <v>5</v>
      </c>
    </row>
    <row r="12" spans="2:8" ht="12.75">
      <c r="B12" s="29">
        <v>44</v>
      </c>
      <c r="C12" s="65" t="s">
        <v>520</v>
      </c>
      <c r="D12" s="65" t="s">
        <v>93</v>
      </c>
      <c r="E12" s="65" t="s">
        <v>462</v>
      </c>
      <c r="F12" s="66" t="s">
        <v>521</v>
      </c>
      <c r="G12" s="171">
        <v>0.013318287037037038</v>
      </c>
      <c r="H12" s="36">
        <v>6</v>
      </c>
    </row>
    <row r="13" spans="2:8" ht="12.75">
      <c r="B13" s="29">
        <v>45</v>
      </c>
      <c r="C13" s="65" t="s">
        <v>522</v>
      </c>
      <c r="D13" s="65" t="s">
        <v>492</v>
      </c>
      <c r="E13" s="170">
        <v>1975</v>
      </c>
      <c r="F13" s="66" t="s">
        <v>523</v>
      </c>
      <c r="G13" s="35">
        <v>0.01396875</v>
      </c>
      <c r="H13" s="36">
        <v>7</v>
      </c>
    </row>
    <row r="14" spans="2:8" ht="12.75">
      <c r="B14" s="29">
        <v>40</v>
      </c>
      <c r="C14" s="65" t="s">
        <v>524</v>
      </c>
      <c r="D14" s="65" t="s">
        <v>379</v>
      </c>
      <c r="E14" s="65" t="s">
        <v>512</v>
      </c>
      <c r="F14" s="66" t="s">
        <v>180</v>
      </c>
      <c r="G14" s="35">
        <v>0.016290509259259258</v>
      </c>
      <c r="H14" s="36">
        <v>8</v>
      </c>
    </row>
    <row r="15" spans="2:8" ht="12.75">
      <c r="B15" s="29">
        <v>42</v>
      </c>
      <c r="C15" s="65" t="s">
        <v>203</v>
      </c>
      <c r="D15" s="65" t="s">
        <v>525</v>
      </c>
      <c r="E15" s="65" t="s">
        <v>462</v>
      </c>
      <c r="F15" s="66" t="s">
        <v>180</v>
      </c>
      <c r="G15" s="171">
        <v>0.01712152777777778</v>
      </c>
      <c r="H15" s="179">
        <v>9</v>
      </c>
    </row>
    <row r="16" spans="2:8" ht="13.5" thickBot="1">
      <c r="B16" s="37">
        <v>41</v>
      </c>
      <c r="C16" s="81" t="s">
        <v>268</v>
      </c>
      <c r="D16" s="81" t="s">
        <v>279</v>
      </c>
      <c r="E16" s="81" t="s">
        <v>526</v>
      </c>
      <c r="F16" s="82" t="s">
        <v>286</v>
      </c>
      <c r="G16" s="41">
        <v>0.017358796296296296</v>
      </c>
      <c r="H16" s="42">
        <v>10</v>
      </c>
    </row>
  </sheetData>
  <hyperlinks>
    <hyperlink ref="C2" location="Obsah!A1" display="Obsah!A1"/>
  </hyperlinks>
  <printOptions/>
  <pageMargins left="0.59" right="0.59" top="0.98" bottom="0.98" header="0.31" footer="0.31"/>
  <pageSetup horizontalDpi="360" verticalDpi="360" orientation="portrait" paperSize="9"/>
  <headerFooter alignWithMargins="0">
    <oddFooter>&amp;CStaropacký horský kros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6"/>
  </sheetPr>
  <dimension ref="B1:H11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B7" sqref="B7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36</v>
      </c>
      <c r="D2" s="18" t="str">
        <f>Obsah!$D$25</f>
        <v>veterání 50</v>
      </c>
      <c r="E2" s="18"/>
      <c r="G2" t="str">
        <f>Obsah!$G$25&amp;" - "&amp;Obsah!$I$25</f>
        <v>1957 - 1966</v>
      </c>
    </row>
    <row r="3" spans="3:6" ht="12.75" customHeight="1">
      <c r="C3" t="s">
        <v>37</v>
      </c>
      <c r="D3" s="18" t="str">
        <f>Obsah!$L$25</f>
        <v>4400 m</v>
      </c>
      <c r="E3" s="18" t="str">
        <f>Obsah!E5&amp;" "&amp;Obsah!I5</f>
        <v>    39.  ročník 2016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38</v>
      </c>
      <c r="C6" s="20" t="s">
        <v>39</v>
      </c>
      <c r="D6" s="20" t="s">
        <v>40</v>
      </c>
      <c r="E6" s="20" t="s">
        <v>41</v>
      </c>
      <c r="F6" s="20" t="s">
        <v>42</v>
      </c>
      <c r="G6" s="20" t="s">
        <v>43</v>
      </c>
      <c r="H6" s="21" t="s">
        <v>44</v>
      </c>
    </row>
    <row r="7" spans="2:8" ht="12.75">
      <c r="B7" s="153">
        <v>52</v>
      </c>
      <c r="C7" s="61" t="s">
        <v>527</v>
      </c>
      <c r="D7" s="61" t="s">
        <v>270</v>
      </c>
      <c r="E7" s="180" t="s">
        <v>528</v>
      </c>
      <c r="F7" s="62" t="s">
        <v>529</v>
      </c>
      <c r="G7" s="27">
        <v>0.012188657407407407</v>
      </c>
      <c r="H7" s="28">
        <v>1</v>
      </c>
    </row>
    <row r="8" spans="2:8" ht="12.75">
      <c r="B8" s="141">
        <v>50</v>
      </c>
      <c r="C8" s="63" t="s">
        <v>530</v>
      </c>
      <c r="D8" s="63" t="s">
        <v>276</v>
      </c>
      <c r="E8" s="63" t="s">
        <v>531</v>
      </c>
      <c r="F8" s="181" t="s">
        <v>532</v>
      </c>
      <c r="G8" s="30">
        <v>0.013246527777777779</v>
      </c>
      <c r="H8" s="31">
        <v>2</v>
      </c>
    </row>
    <row r="9" spans="2:8" ht="12.75">
      <c r="B9" s="141">
        <v>53</v>
      </c>
      <c r="C9" s="63" t="s">
        <v>533</v>
      </c>
      <c r="D9" s="63" t="s">
        <v>93</v>
      </c>
      <c r="E9" s="63" t="s">
        <v>534</v>
      </c>
      <c r="F9" s="64" t="s">
        <v>68</v>
      </c>
      <c r="G9" s="30">
        <v>0.013726851851851851</v>
      </c>
      <c r="H9" s="182">
        <v>3</v>
      </c>
    </row>
    <row r="10" spans="2:8" ht="12.75">
      <c r="B10" s="29">
        <v>54</v>
      </c>
      <c r="C10" s="67" t="s">
        <v>535</v>
      </c>
      <c r="D10" s="67" t="s">
        <v>536</v>
      </c>
      <c r="E10" s="173" t="s">
        <v>537</v>
      </c>
      <c r="F10" s="178" t="s">
        <v>538</v>
      </c>
      <c r="G10" s="35">
        <v>0.014447916666666666</v>
      </c>
      <c r="H10" s="36">
        <v>4</v>
      </c>
    </row>
    <row r="11" spans="2:8" ht="13.5" thickBot="1">
      <c r="B11" s="37">
        <v>51</v>
      </c>
      <c r="C11" s="69" t="s">
        <v>513</v>
      </c>
      <c r="D11" s="69" t="s">
        <v>279</v>
      </c>
      <c r="E11" s="183" t="s">
        <v>537</v>
      </c>
      <c r="F11" s="184" t="s">
        <v>539</v>
      </c>
      <c r="G11" s="41">
        <v>0.017486111111111112</v>
      </c>
      <c r="H11" s="42">
        <v>5</v>
      </c>
    </row>
  </sheetData>
  <hyperlinks>
    <hyperlink ref="C2" location="Obsah!A1" display="Obsah!A1"/>
  </hyperlinks>
  <printOptions/>
  <pageMargins left="0.59" right="0.59" top="0.98" bottom="0.98" header="0.31" footer="0.31"/>
  <pageSetup horizontalDpi="600" verticalDpi="600" orientation="portrait" paperSize="9"/>
  <headerFooter alignWithMargins="0">
    <oddHeader>&amp;CStaropacký horský kros</oddHeader>
    <oddFooter>&amp;CStaropacký horský kros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B7" sqref="B7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36</v>
      </c>
      <c r="D2" s="18" t="str">
        <f>Obsah!$D$8</f>
        <v>mlíčňáci I.</v>
      </c>
      <c r="E2" s="18"/>
      <c r="G2" t="str">
        <f>Obsah!$G$8&amp;" a mladší"</f>
        <v>2014 a mladší</v>
      </c>
    </row>
    <row r="3" spans="3:6" ht="12.75" customHeight="1">
      <c r="C3" t="s">
        <v>37</v>
      </c>
      <c r="D3" s="18" t="str">
        <f>Obsah!$L$8</f>
        <v>40 m</v>
      </c>
      <c r="E3" s="18" t="str">
        <f>Obsah!E5&amp;" "&amp;Obsah!I5</f>
        <v>    39.  ročník 2016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38</v>
      </c>
      <c r="C6" s="20" t="s">
        <v>39</v>
      </c>
      <c r="D6" s="20" t="s">
        <v>40</v>
      </c>
      <c r="E6" s="20" t="s">
        <v>41</v>
      </c>
      <c r="F6" s="20" t="s">
        <v>42</v>
      </c>
      <c r="G6" s="20" t="s">
        <v>43</v>
      </c>
      <c r="H6" s="21" t="s">
        <v>44</v>
      </c>
    </row>
    <row r="7" spans="2:8" ht="12.75">
      <c r="B7" s="22"/>
      <c r="C7" s="24" t="s">
        <v>45</v>
      </c>
      <c r="D7" s="24" t="s">
        <v>46</v>
      </c>
      <c r="E7" s="25">
        <v>2014</v>
      </c>
      <c r="F7" s="26" t="s">
        <v>47</v>
      </c>
      <c r="G7" s="27"/>
      <c r="H7" s="28">
        <v>1</v>
      </c>
    </row>
    <row r="8" spans="2:8" ht="12.75">
      <c r="B8" s="29"/>
      <c r="C8" s="24" t="s">
        <v>48</v>
      </c>
      <c r="D8" s="24" t="s">
        <v>49</v>
      </c>
      <c r="E8" s="25">
        <v>2014</v>
      </c>
      <c r="F8" s="26" t="s">
        <v>50</v>
      </c>
      <c r="G8" s="30"/>
      <c r="H8" s="31">
        <v>2</v>
      </c>
    </row>
    <row r="9" spans="2:8" ht="12.75">
      <c r="B9" s="29"/>
      <c r="C9" s="24" t="s">
        <v>51</v>
      </c>
      <c r="D9" s="24" t="s">
        <v>52</v>
      </c>
      <c r="E9" s="25">
        <v>2014</v>
      </c>
      <c r="F9" s="26" t="s">
        <v>53</v>
      </c>
      <c r="G9" s="30"/>
      <c r="H9" s="31">
        <v>3</v>
      </c>
    </row>
    <row r="10" spans="2:8" ht="12.75">
      <c r="B10" s="29"/>
      <c r="C10" s="32" t="s">
        <v>54</v>
      </c>
      <c r="D10" s="32" t="s">
        <v>55</v>
      </c>
      <c r="E10" s="33">
        <v>2015</v>
      </c>
      <c r="F10" s="34" t="s">
        <v>56</v>
      </c>
      <c r="G10" s="35"/>
      <c r="H10" s="36">
        <v>4</v>
      </c>
    </row>
    <row r="11" spans="2:8" ht="12.75">
      <c r="B11" s="29"/>
      <c r="C11" s="32" t="s">
        <v>57</v>
      </c>
      <c r="D11" s="32" t="s">
        <v>58</v>
      </c>
      <c r="E11" s="33">
        <v>2014</v>
      </c>
      <c r="F11" s="34" t="s">
        <v>59</v>
      </c>
      <c r="G11" s="35"/>
      <c r="H11" s="36">
        <v>5</v>
      </c>
    </row>
    <row r="12" spans="2:8" ht="12.75">
      <c r="B12" s="29"/>
      <c r="C12" s="32" t="s">
        <v>60</v>
      </c>
      <c r="D12" s="32" t="s">
        <v>61</v>
      </c>
      <c r="E12" s="33">
        <v>2013</v>
      </c>
      <c r="F12" s="34" t="s">
        <v>62</v>
      </c>
      <c r="G12" s="35"/>
      <c r="H12" s="36">
        <v>6</v>
      </c>
    </row>
    <row r="13" spans="2:8" ht="12.75">
      <c r="B13" s="29"/>
      <c r="C13" s="32" t="s">
        <v>63</v>
      </c>
      <c r="D13" s="32" t="s">
        <v>64</v>
      </c>
      <c r="E13" s="33">
        <v>2014</v>
      </c>
      <c r="F13" s="34" t="s">
        <v>65</v>
      </c>
      <c r="G13" s="35"/>
      <c r="H13" s="36">
        <v>7</v>
      </c>
    </row>
    <row r="14" spans="2:8" ht="12.75">
      <c r="B14" s="29"/>
      <c r="C14" s="32" t="s">
        <v>66</v>
      </c>
      <c r="D14" s="32" t="s">
        <v>67</v>
      </c>
      <c r="E14" s="33">
        <v>2014</v>
      </c>
      <c r="F14" s="34" t="s">
        <v>68</v>
      </c>
      <c r="G14" s="35"/>
      <c r="H14" s="36">
        <v>8</v>
      </c>
    </row>
    <row r="15" spans="2:8" ht="12.75">
      <c r="B15" s="29"/>
      <c r="C15" s="32" t="s">
        <v>69</v>
      </c>
      <c r="D15" s="32" t="s">
        <v>70</v>
      </c>
      <c r="E15" s="33">
        <v>2014</v>
      </c>
      <c r="F15" s="34" t="s">
        <v>50</v>
      </c>
      <c r="G15" s="35"/>
      <c r="H15" s="36">
        <v>9</v>
      </c>
    </row>
    <row r="16" spans="2:8" ht="12.75">
      <c r="B16" s="29"/>
      <c r="C16" s="32" t="s">
        <v>71</v>
      </c>
      <c r="D16" s="32" t="s">
        <v>72</v>
      </c>
      <c r="E16" s="33">
        <v>2014</v>
      </c>
      <c r="F16" s="34" t="s">
        <v>73</v>
      </c>
      <c r="G16" s="35"/>
      <c r="H16" s="36">
        <v>10</v>
      </c>
    </row>
    <row r="17" spans="2:8" ht="13.5" thickBot="1">
      <c r="B17" s="37"/>
      <c r="C17" s="38" t="s">
        <v>74</v>
      </c>
      <c r="D17" s="38" t="s">
        <v>75</v>
      </c>
      <c r="E17" s="39">
        <v>2014</v>
      </c>
      <c r="F17" s="40" t="s">
        <v>47</v>
      </c>
      <c r="G17" s="41"/>
      <c r="H17" s="42">
        <v>11</v>
      </c>
    </row>
    <row r="18" spans="2:8" ht="12.75">
      <c r="B18" s="43"/>
      <c r="C18" s="43"/>
      <c r="D18" s="43"/>
      <c r="E18" s="43"/>
      <c r="F18" s="43"/>
      <c r="G18" s="43"/>
      <c r="H18" s="43"/>
    </row>
    <row r="19" spans="2:8" ht="12.75">
      <c r="B19" s="43"/>
      <c r="C19" s="43"/>
      <c r="D19" s="43"/>
      <c r="E19" s="43"/>
      <c r="F19" s="43"/>
      <c r="G19" s="43"/>
      <c r="H19" s="43"/>
    </row>
    <row r="20" spans="2:8" ht="12.75">
      <c r="B20" s="43"/>
      <c r="C20" s="43"/>
      <c r="D20" s="43"/>
      <c r="E20" s="43"/>
      <c r="F20" s="43"/>
      <c r="G20" s="43"/>
      <c r="H20" s="43"/>
    </row>
    <row r="21" spans="2:8" ht="12.75">
      <c r="B21" s="43"/>
      <c r="C21" s="43"/>
      <c r="D21" s="43"/>
      <c r="E21" s="43"/>
      <c r="F21" s="43"/>
      <c r="G21" s="43"/>
      <c r="H21" s="43"/>
    </row>
    <row r="22" spans="2:8" ht="12.75">
      <c r="B22" s="43"/>
      <c r="C22" s="43"/>
      <c r="D22" s="43"/>
      <c r="E22" s="43"/>
      <c r="F22" s="43"/>
      <c r="G22" s="43"/>
      <c r="H22" s="43"/>
    </row>
    <row r="23" spans="2:8" ht="12.75">
      <c r="B23" s="43"/>
      <c r="C23" s="43"/>
      <c r="D23" s="43"/>
      <c r="E23" s="43"/>
      <c r="F23" s="43"/>
      <c r="G23" s="43"/>
      <c r="H23" s="43"/>
    </row>
    <row r="24" spans="2:8" ht="12.75">
      <c r="B24" s="43"/>
      <c r="C24" s="43"/>
      <c r="D24" s="43"/>
      <c r="E24" s="43"/>
      <c r="F24" s="43"/>
      <c r="G24" s="43"/>
      <c r="H24" s="43"/>
    </row>
    <row r="25" spans="2:8" ht="12.75">
      <c r="B25" s="43"/>
      <c r="C25" s="43"/>
      <c r="D25" s="43"/>
      <c r="E25" s="43"/>
      <c r="F25" s="43"/>
      <c r="G25" s="43"/>
      <c r="H25" s="43"/>
    </row>
    <row r="26" spans="2:8" ht="12.75">
      <c r="B26" s="43"/>
      <c r="C26" s="43"/>
      <c r="D26" s="43"/>
      <c r="E26" s="43"/>
      <c r="F26" s="43"/>
      <c r="G26" s="43"/>
      <c r="H26" s="43"/>
    </row>
    <row r="27" spans="2:8" ht="12.75">
      <c r="B27" s="43"/>
      <c r="C27" s="43"/>
      <c r="D27" s="43"/>
      <c r="E27" s="43"/>
      <c r="F27" s="43"/>
      <c r="G27" s="43"/>
      <c r="H27" s="43"/>
    </row>
    <row r="28" spans="2:8" ht="12.75">
      <c r="B28" s="43"/>
      <c r="C28" s="43"/>
      <c r="D28" s="43"/>
      <c r="E28" s="43"/>
      <c r="F28" s="43"/>
      <c r="G28" s="43"/>
      <c r="H28" s="43"/>
    </row>
    <row r="29" spans="2:8" ht="12.75">
      <c r="B29" s="43"/>
      <c r="C29" s="43"/>
      <c r="D29" s="43"/>
      <c r="E29" s="43"/>
      <c r="F29" s="43"/>
      <c r="G29" s="43"/>
      <c r="H29" s="43"/>
    </row>
    <row r="30" spans="2:8" ht="12.75">
      <c r="B30" s="43"/>
      <c r="C30" s="43"/>
      <c r="D30" s="43"/>
      <c r="E30" s="43"/>
      <c r="F30" s="43"/>
      <c r="G30" s="43"/>
      <c r="H30" s="43"/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6"/>
  </sheetPr>
  <dimension ref="B1:H13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B7" sqref="B7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36</v>
      </c>
      <c r="D2" s="18" t="str">
        <f>Obsah!$D$26</f>
        <v>veterání 60</v>
      </c>
      <c r="E2" s="18"/>
      <c r="G2" t="str">
        <f>Obsah!$G$26&amp;" - "&amp;Obsah!$I$26</f>
        <v>1947 - 1956</v>
      </c>
    </row>
    <row r="3" spans="3:6" ht="12.75" customHeight="1">
      <c r="C3" t="s">
        <v>37</v>
      </c>
      <c r="D3" s="18" t="str">
        <f>Obsah!$L$26</f>
        <v>4400 m</v>
      </c>
      <c r="E3" s="18" t="str">
        <f>Obsah!E5&amp;" "&amp;Obsah!I5</f>
        <v>    39.  ročník 2016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38</v>
      </c>
      <c r="C6" s="20" t="s">
        <v>39</v>
      </c>
      <c r="D6" s="20" t="s">
        <v>40</v>
      </c>
      <c r="E6" s="20" t="s">
        <v>41</v>
      </c>
      <c r="F6" s="20" t="s">
        <v>42</v>
      </c>
      <c r="G6" s="20" t="s">
        <v>43</v>
      </c>
      <c r="H6" s="21" t="s">
        <v>44</v>
      </c>
    </row>
    <row r="7" spans="2:8" ht="12.75">
      <c r="B7" s="164">
        <v>60</v>
      </c>
      <c r="C7" s="74" t="s">
        <v>540</v>
      </c>
      <c r="D7" s="74" t="s">
        <v>61</v>
      </c>
      <c r="E7" s="165" t="s">
        <v>541</v>
      </c>
      <c r="F7" s="75" t="s">
        <v>542</v>
      </c>
      <c r="G7" s="166">
        <v>0.013822916666666669</v>
      </c>
      <c r="H7" s="28">
        <v>1</v>
      </c>
    </row>
    <row r="8" spans="2:8" ht="12.75">
      <c r="B8" s="141">
        <v>61</v>
      </c>
      <c r="C8" s="63" t="s">
        <v>543</v>
      </c>
      <c r="D8" s="63" t="s">
        <v>524</v>
      </c>
      <c r="E8" s="167" t="s">
        <v>544</v>
      </c>
      <c r="F8" s="64" t="s">
        <v>532</v>
      </c>
      <c r="G8" s="30">
        <v>0.014546296296296295</v>
      </c>
      <c r="H8" s="31">
        <v>2</v>
      </c>
    </row>
    <row r="9" spans="2:8" ht="12.75">
      <c r="B9" s="141">
        <v>66</v>
      </c>
      <c r="C9" s="63" t="s">
        <v>545</v>
      </c>
      <c r="D9" s="63" t="s">
        <v>110</v>
      </c>
      <c r="E9" s="167" t="s">
        <v>546</v>
      </c>
      <c r="F9" s="64" t="s">
        <v>547</v>
      </c>
      <c r="G9" s="30">
        <v>0.01462962962962963</v>
      </c>
      <c r="H9" s="31">
        <v>3</v>
      </c>
    </row>
    <row r="10" spans="2:8" ht="12.75">
      <c r="B10" s="29">
        <v>62</v>
      </c>
      <c r="C10" s="65" t="s">
        <v>548</v>
      </c>
      <c r="D10" s="65" t="s">
        <v>525</v>
      </c>
      <c r="E10" s="65" t="s">
        <v>549</v>
      </c>
      <c r="F10" s="66" t="s">
        <v>550</v>
      </c>
      <c r="G10" s="171">
        <v>0.014791666666666668</v>
      </c>
      <c r="H10" s="179">
        <v>4</v>
      </c>
    </row>
    <row r="11" spans="2:8" ht="12.75">
      <c r="B11" s="46">
        <v>64</v>
      </c>
      <c r="C11" s="65" t="s">
        <v>265</v>
      </c>
      <c r="D11" s="65" t="s">
        <v>524</v>
      </c>
      <c r="E11" s="170" t="s">
        <v>544</v>
      </c>
      <c r="F11" s="93" t="s">
        <v>551</v>
      </c>
      <c r="G11" s="50">
        <v>0.015167824074074071</v>
      </c>
      <c r="H11" s="185">
        <v>5</v>
      </c>
    </row>
    <row r="12" spans="2:8" ht="12.75">
      <c r="B12" s="51">
        <v>63</v>
      </c>
      <c r="C12" s="65" t="s">
        <v>552</v>
      </c>
      <c r="D12" s="65" t="s">
        <v>553</v>
      </c>
      <c r="E12" s="65" t="s">
        <v>554</v>
      </c>
      <c r="F12" s="186" t="s">
        <v>555</v>
      </c>
      <c r="G12" s="55">
        <v>0.016850694444444446</v>
      </c>
      <c r="H12" s="187">
        <v>6</v>
      </c>
    </row>
    <row r="13" spans="2:8" ht="13.5" thickBot="1">
      <c r="B13" s="56">
        <v>67</v>
      </c>
      <c r="C13" s="81" t="s">
        <v>556</v>
      </c>
      <c r="D13" s="81" t="s">
        <v>502</v>
      </c>
      <c r="E13" s="188">
        <v>1948</v>
      </c>
      <c r="F13" s="189" t="s">
        <v>557</v>
      </c>
      <c r="G13" s="60">
        <v>0.018298611111111113</v>
      </c>
      <c r="H13" s="190">
        <v>7</v>
      </c>
    </row>
  </sheetData>
  <hyperlinks>
    <hyperlink ref="C2" location="Obsah!A1" display="Obsah!A1"/>
  </hyperlinks>
  <printOptions/>
  <pageMargins left="0.59" right="0.59" top="0.98" bottom="0.98" header="0.31" footer="0.31"/>
  <pageSetup horizontalDpi="600" verticalDpi="600" orientation="portrait" paperSize="9"/>
  <headerFooter alignWithMargins="0">
    <oddFooter>&amp;CStaropacký horský kros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6"/>
  </sheetPr>
  <dimension ref="B1:H10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B7" sqref="B7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36</v>
      </c>
      <c r="D2" s="18" t="str">
        <f>Obsah!$D$27</f>
        <v>veterání 70</v>
      </c>
      <c r="E2" s="18"/>
      <c r="G2" t="str">
        <f>Obsah!$G$27&amp;" a starší"</f>
        <v>1946 a starší</v>
      </c>
    </row>
    <row r="3" spans="3:6" ht="12.75" customHeight="1">
      <c r="C3" t="s">
        <v>37</v>
      </c>
      <c r="D3" s="18" t="str">
        <f>Obsah!$L$27</f>
        <v>4400 m</v>
      </c>
      <c r="E3" s="18" t="str">
        <f>Obsah!E5&amp;" "&amp;Obsah!I5</f>
        <v>    39.  ročník 2016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38</v>
      </c>
      <c r="C6" s="20" t="s">
        <v>39</v>
      </c>
      <c r="D6" s="20" t="s">
        <v>40</v>
      </c>
      <c r="E6" s="20" t="s">
        <v>41</v>
      </c>
      <c r="F6" s="20" t="s">
        <v>42</v>
      </c>
      <c r="G6" s="20" t="s">
        <v>43</v>
      </c>
      <c r="H6" s="21" t="s">
        <v>44</v>
      </c>
    </row>
    <row r="7" spans="2:8" ht="12.75">
      <c r="B7" s="191">
        <v>65</v>
      </c>
      <c r="C7" s="192" t="s">
        <v>519</v>
      </c>
      <c r="D7" s="192" t="s">
        <v>492</v>
      </c>
      <c r="E7" s="193" t="s">
        <v>558</v>
      </c>
      <c r="F7" s="194" t="s">
        <v>266</v>
      </c>
      <c r="G7" s="195">
        <v>0.015324074074074073</v>
      </c>
      <c r="H7" s="196">
        <v>1</v>
      </c>
    </row>
    <row r="8" spans="2:8" ht="12.75">
      <c r="B8" s="164">
        <v>71</v>
      </c>
      <c r="C8" s="74" t="s">
        <v>559</v>
      </c>
      <c r="D8" s="74" t="s">
        <v>560</v>
      </c>
      <c r="E8" s="165" t="s">
        <v>561</v>
      </c>
      <c r="F8" s="75" t="s">
        <v>562</v>
      </c>
      <c r="G8" s="106">
        <v>0.01744907407407407</v>
      </c>
      <c r="H8" s="107">
        <v>2</v>
      </c>
    </row>
    <row r="9" spans="2:8" ht="12.75">
      <c r="B9" s="141">
        <v>70</v>
      </c>
      <c r="C9" s="63" t="s">
        <v>563</v>
      </c>
      <c r="D9" s="63" t="s">
        <v>492</v>
      </c>
      <c r="E9" s="63" t="s">
        <v>561</v>
      </c>
      <c r="F9" s="197" t="s">
        <v>564</v>
      </c>
      <c r="G9" s="30">
        <v>0.017792824074074075</v>
      </c>
      <c r="H9" s="31">
        <v>3</v>
      </c>
    </row>
    <row r="10" spans="2:8" ht="13.5" thickBot="1">
      <c r="B10" s="37">
        <v>89</v>
      </c>
      <c r="C10" s="81" t="s">
        <v>565</v>
      </c>
      <c r="D10" s="81" t="s">
        <v>72</v>
      </c>
      <c r="E10" s="81" t="s">
        <v>566</v>
      </c>
      <c r="F10" s="198" t="s">
        <v>567</v>
      </c>
      <c r="G10" s="41">
        <v>0.02280787037037037</v>
      </c>
      <c r="H10" s="42">
        <v>4</v>
      </c>
    </row>
  </sheetData>
  <hyperlinks>
    <hyperlink ref="C2" location="Obsah!A1" display="Obsah!A1"/>
  </hyperlinks>
  <printOptions/>
  <pageMargins left="0.59" right="0.59" top="0.98" bottom="0.98" header="0.31" footer="0.31"/>
  <pageSetup horizontalDpi="600" verticalDpi="600" orientation="portrait" paperSize="9"/>
  <headerFooter alignWithMargins="0">
    <oddFooter>&amp;CStaropacký horský kros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B1:H58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B7" sqref="B7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36</v>
      </c>
      <c r="D2" s="18" t="s">
        <v>568</v>
      </c>
      <c r="E2" s="18"/>
      <c r="F2" s="18"/>
      <c r="G2" s="18"/>
    </row>
    <row r="3" spans="3:6" ht="12.75" customHeight="1">
      <c r="C3" t="s">
        <v>37</v>
      </c>
      <c r="D3" s="18" t="str">
        <f>Obsah!$L$26</f>
        <v>4400 m</v>
      </c>
      <c r="E3" s="18" t="str">
        <f>Obsah!E5&amp;" "&amp;Obsah!I5</f>
        <v>    39.  ročník 2016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38</v>
      </c>
      <c r="C6" s="20" t="s">
        <v>39</v>
      </c>
      <c r="D6" s="20" t="s">
        <v>40</v>
      </c>
      <c r="E6" s="20" t="s">
        <v>41</v>
      </c>
      <c r="F6" s="20" t="s">
        <v>42</v>
      </c>
      <c r="G6" s="20" t="s">
        <v>43</v>
      </c>
      <c r="H6" s="21" t="s">
        <v>44</v>
      </c>
    </row>
    <row r="7" spans="2:8" ht="12.75">
      <c r="B7" s="73">
        <v>15</v>
      </c>
      <c r="C7" s="80" t="s">
        <v>483</v>
      </c>
      <c r="D7" s="80" t="s">
        <v>93</v>
      </c>
      <c r="E7" s="174">
        <v>1988</v>
      </c>
      <c r="F7" s="175" t="s">
        <v>180</v>
      </c>
      <c r="G7" s="199">
        <v>0.010752314814814814</v>
      </c>
      <c r="H7" s="200">
        <v>1</v>
      </c>
    </row>
    <row r="8" spans="2:8" ht="12.75">
      <c r="B8" s="29">
        <v>22</v>
      </c>
      <c r="C8" s="65" t="s">
        <v>510</v>
      </c>
      <c r="D8" s="65" t="s">
        <v>511</v>
      </c>
      <c r="E8" s="170" t="s">
        <v>512</v>
      </c>
      <c r="F8" s="186" t="s">
        <v>94</v>
      </c>
      <c r="G8" s="35">
        <v>0.011033564814814815</v>
      </c>
      <c r="H8" s="36">
        <v>1</v>
      </c>
    </row>
    <row r="9" spans="2:8" ht="12.75">
      <c r="B9" s="29">
        <v>5</v>
      </c>
      <c r="C9" s="65" t="s">
        <v>200</v>
      </c>
      <c r="D9" s="65" t="s">
        <v>61</v>
      </c>
      <c r="E9" s="170">
        <v>1978</v>
      </c>
      <c r="F9" s="66" t="s">
        <v>59</v>
      </c>
      <c r="G9" s="35">
        <v>0.011081018518518518</v>
      </c>
      <c r="H9" s="36">
        <v>2</v>
      </c>
    </row>
    <row r="10" spans="2:8" ht="12.75">
      <c r="B10" s="29">
        <v>47</v>
      </c>
      <c r="C10" s="65" t="s">
        <v>513</v>
      </c>
      <c r="D10" s="65" t="s">
        <v>514</v>
      </c>
      <c r="E10" s="65" t="s">
        <v>515</v>
      </c>
      <c r="F10" s="66" t="s">
        <v>516</v>
      </c>
      <c r="G10" s="35">
        <v>0.011570601851851851</v>
      </c>
      <c r="H10" s="36">
        <v>2</v>
      </c>
    </row>
    <row r="11" spans="2:8" ht="12.75">
      <c r="B11" s="29">
        <v>9</v>
      </c>
      <c r="C11" s="65" t="s">
        <v>444</v>
      </c>
      <c r="D11" s="65" t="s">
        <v>218</v>
      </c>
      <c r="E11" s="201">
        <v>1983</v>
      </c>
      <c r="F11" s="34" t="s">
        <v>59</v>
      </c>
      <c r="G11" s="171">
        <v>0.011662037037037038</v>
      </c>
      <c r="H11" s="36">
        <v>3</v>
      </c>
    </row>
    <row r="12" spans="2:8" ht="12.75">
      <c r="B12" s="29">
        <v>16</v>
      </c>
      <c r="C12" s="65" t="s">
        <v>217</v>
      </c>
      <c r="D12" s="65" t="s">
        <v>276</v>
      </c>
      <c r="E12" s="170" t="s">
        <v>484</v>
      </c>
      <c r="F12" s="66" t="s">
        <v>485</v>
      </c>
      <c r="G12" s="35">
        <v>0.011932870370370371</v>
      </c>
      <c r="H12" s="36">
        <v>4</v>
      </c>
    </row>
    <row r="13" spans="2:8" ht="12.75">
      <c r="B13" s="46">
        <v>3</v>
      </c>
      <c r="C13" s="65" t="s">
        <v>87</v>
      </c>
      <c r="D13" s="65" t="s">
        <v>193</v>
      </c>
      <c r="E13" s="170">
        <v>1993</v>
      </c>
      <c r="F13" s="66" t="s">
        <v>298</v>
      </c>
      <c r="G13" s="35">
        <v>0.012131944444444443</v>
      </c>
      <c r="H13" s="36">
        <v>5</v>
      </c>
    </row>
    <row r="14" spans="2:8" ht="12.75">
      <c r="B14" s="73">
        <v>18</v>
      </c>
      <c r="C14" s="65" t="s">
        <v>486</v>
      </c>
      <c r="D14" s="65" t="s">
        <v>487</v>
      </c>
      <c r="E14" s="170">
        <v>1987</v>
      </c>
      <c r="F14" s="66" t="s">
        <v>447</v>
      </c>
      <c r="G14" s="171">
        <v>0.012148148148148146</v>
      </c>
      <c r="H14" s="36">
        <v>6</v>
      </c>
    </row>
    <row r="15" spans="2:8" ht="12.75">
      <c r="B15" s="29">
        <v>46</v>
      </c>
      <c r="C15" s="65" t="s">
        <v>517</v>
      </c>
      <c r="D15" s="65" t="s">
        <v>386</v>
      </c>
      <c r="E15" s="65" t="s">
        <v>512</v>
      </c>
      <c r="F15" s="66" t="s">
        <v>518</v>
      </c>
      <c r="G15" s="35">
        <v>0.012162037037037035</v>
      </c>
      <c r="H15" s="36">
        <v>3</v>
      </c>
    </row>
    <row r="16" spans="2:8" ht="12.75">
      <c r="B16" s="46">
        <v>52</v>
      </c>
      <c r="C16" s="65" t="s">
        <v>527</v>
      </c>
      <c r="D16" s="65" t="s">
        <v>270</v>
      </c>
      <c r="E16" s="170" t="s">
        <v>528</v>
      </c>
      <c r="F16" s="93" t="s">
        <v>529</v>
      </c>
      <c r="G16" s="35">
        <v>0.012188657407407407</v>
      </c>
      <c r="H16" s="36">
        <v>1</v>
      </c>
    </row>
    <row r="17" spans="2:8" ht="12.75">
      <c r="B17" s="73">
        <v>12</v>
      </c>
      <c r="C17" s="65" t="s">
        <v>444</v>
      </c>
      <c r="D17" s="65" t="s">
        <v>314</v>
      </c>
      <c r="E17" s="65" t="s">
        <v>479</v>
      </c>
      <c r="F17" s="66" t="s">
        <v>488</v>
      </c>
      <c r="G17" s="35">
        <v>0.012391203703703703</v>
      </c>
      <c r="H17" s="36">
        <v>7</v>
      </c>
    </row>
    <row r="18" spans="2:8" ht="12.75">
      <c r="B18" s="29">
        <v>6</v>
      </c>
      <c r="C18" s="65" t="s">
        <v>489</v>
      </c>
      <c r="D18" s="65" t="s">
        <v>276</v>
      </c>
      <c r="E18" s="170">
        <v>1988</v>
      </c>
      <c r="F18" s="66" t="s">
        <v>233</v>
      </c>
      <c r="G18" s="50">
        <v>0.012422453703703701</v>
      </c>
      <c r="H18" s="36">
        <v>8</v>
      </c>
    </row>
    <row r="19" spans="2:8" ht="12.75">
      <c r="B19" s="46">
        <v>20</v>
      </c>
      <c r="C19" s="65" t="s">
        <v>490</v>
      </c>
      <c r="D19" s="65" t="s">
        <v>276</v>
      </c>
      <c r="E19" s="170">
        <v>1977</v>
      </c>
      <c r="F19" s="93" t="s">
        <v>491</v>
      </c>
      <c r="G19" s="55">
        <v>0.01250462962962963</v>
      </c>
      <c r="H19" s="36">
        <v>9</v>
      </c>
    </row>
    <row r="20" spans="2:8" ht="12.75">
      <c r="B20" s="73">
        <v>43</v>
      </c>
      <c r="C20" s="65" t="s">
        <v>428</v>
      </c>
      <c r="D20" s="65" t="s">
        <v>93</v>
      </c>
      <c r="E20" s="170">
        <v>1974</v>
      </c>
      <c r="F20" s="93" t="s">
        <v>456</v>
      </c>
      <c r="G20" s="55">
        <v>0.012609953703703705</v>
      </c>
      <c r="H20" s="36">
        <v>4</v>
      </c>
    </row>
    <row r="21" spans="2:8" ht="12.75">
      <c r="B21" s="202">
        <v>87</v>
      </c>
      <c r="C21" s="32" t="s">
        <v>328</v>
      </c>
      <c r="D21" s="32" t="s">
        <v>110</v>
      </c>
      <c r="E21" s="33">
        <v>1999</v>
      </c>
      <c r="F21" s="34" t="s">
        <v>221</v>
      </c>
      <c r="G21" s="55">
        <v>0.012784722222222223</v>
      </c>
      <c r="H21" s="36">
        <v>1</v>
      </c>
    </row>
    <row r="22" spans="2:8" ht="12.75">
      <c r="B22" s="46">
        <v>11</v>
      </c>
      <c r="C22" s="65" t="s">
        <v>71</v>
      </c>
      <c r="D22" s="65" t="s">
        <v>492</v>
      </c>
      <c r="E22" s="170" t="s">
        <v>493</v>
      </c>
      <c r="F22" s="66" t="s">
        <v>494</v>
      </c>
      <c r="G22" s="203">
        <v>0.012841435185185185</v>
      </c>
      <c r="H22" s="36">
        <v>10</v>
      </c>
    </row>
    <row r="23" spans="2:8" ht="12.75">
      <c r="B23" s="73">
        <v>79</v>
      </c>
      <c r="C23" s="67" t="s">
        <v>441</v>
      </c>
      <c r="D23" s="67" t="s">
        <v>442</v>
      </c>
      <c r="E23" s="155" t="s">
        <v>440</v>
      </c>
      <c r="F23" s="68" t="s">
        <v>443</v>
      </c>
      <c r="G23" s="55">
        <v>0.012872685185185183</v>
      </c>
      <c r="H23" s="36">
        <v>2</v>
      </c>
    </row>
    <row r="24" spans="2:8" ht="12.75">
      <c r="B24" s="29">
        <v>48</v>
      </c>
      <c r="C24" s="80" t="s">
        <v>519</v>
      </c>
      <c r="D24" s="80" t="s">
        <v>276</v>
      </c>
      <c r="E24" s="80" t="s">
        <v>455</v>
      </c>
      <c r="F24" s="175" t="s">
        <v>266</v>
      </c>
      <c r="G24" s="176">
        <v>0.012931712962962963</v>
      </c>
      <c r="H24" s="36">
        <v>5</v>
      </c>
    </row>
    <row r="25" spans="2:8" ht="12.75">
      <c r="B25" s="46">
        <v>50</v>
      </c>
      <c r="C25" s="65" t="s">
        <v>530</v>
      </c>
      <c r="D25" s="65" t="s">
        <v>276</v>
      </c>
      <c r="E25" s="65" t="s">
        <v>531</v>
      </c>
      <c r="F25" s="204" t="s">
        <v>532</v>
      </c>
      <c r="G25" s="35">
        <v>0.013246527777777779</v>
      </c>
      <c r="H25" s="36">
        <v>2</v>
      </c>
    </row>
    <row r="26" spans="2:8" ht="12.75">
      <c r="B26" s="73">
        <v>44</v>
      </c>
      <c r="C26" s="65" t="s">
        <v>520</v>
      </c>
      <c r="D26" s="65" t="s">
        <v>93</v>
      </c>
      <c r="E26" s="65" t="s">
        <v>462</v>
      </c>
      <c r="F26" s="66" t="s">
        <v>521</v>
      </c>
      <c r="G26" s="171">
        <v>0.013318287037037038</v>
      </c>
      <c r="H26" s="36">
        <v>6</v>
      </c>
    </row>
    <row r="27" spans="2:8" ht="12.75">
      <c r="B27" s="46">
        <v>88</v>
      </c>
      <c r="C27" s="67" t="s">
        <v>444</v>
      </c>
      <c r="D27" s="67" t="s">
        <v>445</v>
      </c>
      <c r="E27" s="155" t="s">
        <v>446</v>
      </c>
      <c r="F27" s="68" t="s">
        <v>447</v>
      </c>
      <c r="G27" s="50">
        <v>0.013445601851851853</v>
      </c>
      <c r="H27" s="185">
        <v>3</v>
      </c>
    </row>
    <row r="28" spans="2:8" ht="12.75">
      <c r="B28" s="73">
        <v>8</v>
      </c>
      <c r="C28" s="80" t="s">
        <v>495</v>
      </c>
      <c r="D28" s="80" t="s">
        <v>496</v>
      </c>
      <c r="E28" s="174">
        <v>1979</v>
      </c>
      <c r="F28" s="157" t="s">
        <v>56</v>
      </c>
      <c r="G28" s="205">
        <v>0.013640046296296296</v>
      </c>
      <c r="H28" s="206">
        <v>11</v>
      </c>
    </row>
    <row r="29" spans="2:8" ht="12.75">
      <c r="B29" s="29">
        <v>10</v>
      </c>
      <c r="C29" s="67" t="s">
        <v>201</v>
      </c>
      <c r="D29" s="67" t="s">
        <v>202</v>
      </c>
      <c r="E29" s="173">
        <v>1977</v>
      </c>
      <c r="F29" s="68" t="s">
        <v>59</v>
      </c>
      <c r="G29" s="207">
        <v>0.01367824074074074</v>
      </c>
      <c r="H29" s="149">
        <v>12</v>
      </c>
    </row>
    <row r="30" spans="2:8" ht="12.75">
      <c r="B30" s="29">
        <v>53</v>
      </c>
      <c r="C30" s="71" t="s">
        <v>533</v>
      </c>
      <c r="D30" s="80" t="s">
        <v>93</v>
      </c>
      <c r="E30" s="80" t="s">
        <v>534</v>
      </c>
      <c r="F30" s="157" t="s">
        <v>68</v>
      </c>
      <c r="G30" s="148">
        <v>0.013726851851851851</v>
      </c>
      <c r="H30" s="208">
        <v>3</v>
      </c>
    </row>
    <row r="31" spans="2:8" ht="12.75">
      <c r="B31" s="29">
        <v>21</v>
      </c>
      <c r="C31" s="80" t="s">
        <v>497</v>
      </c>
      <c r="D31" s="65" t="s">
        <v>218</v>
      </c>
      <c r="E31" s="170">
        <v>1978</v>
      </c>
      <c r="F31" s="93" t="s">
        <v>491</v>
      </c>
      <c r="G31" s="148">
        <v>0.013785879629629629</v>
      </c>
      <c r="H31" s="149">
        <v>13</v>
      </c>
    </row>
    <row r="32" spans="2:8" ht="12.75">
      <c r="B32" s="46">
        <v>60</v>
      </c>
      <c r="C32" s="67" t="s">
        <v>540</v>
      </c>
      <c r="D32" s="67" t="s">
        <v>61</v>
      </c>
      <c r="E32" s="173" t="s">
        <v>541</v>
      </c>
      <c r="F32" s="178" t="s">
        <v>542</v>
      </c>
      <c r="G32" s="209">
        <v>0.013822916666666669</v>
      </c>
      <c r="H32" s="210">
        <v>1</v>
      </c>
    </row>
    <row r="33" spans="2:8" ht="12.75">
      <c r="B33" s="73">
        <v>45</v>
      </c>
      <c r="C33" s="80" t="s">
        <v>522</v>
      </c>
      <c r="D33" s="80" t="s">
        <v>492</v>
      </c>
      <c r="E33" s="174">
        <v>1975</v>
      </c>
      <c r="F33" s="157" t="s">
        <v>523</v>
      </c>
      <c r="G33" s="176">
        <v>0.01396875</v>
      </c>
      <c r="H33" s="211">
        <v>7</v>
      </c>
    </row>
    <row r="34" spans="2:8" ht="12.75">
      <c r="B34" s="29">
        <v>86</v>
      </c>
      <c r="C34" s="65" t="s">
        <v>448</v>
      </c>
      <c r="D34" s="65" t="s">
        <v>61</v>
      </c>
      <c r="E34" s="147" t="s">
        <v>440</v>
      </c>
      <c r="F34" s="66" t="s">
        <v>264</v>
      </c>
      <c r="G34" s="35">
        <v>0.01427662037037037</v>
      </c>
      <c r="H34" s="36">
        <v>4</v>
      </c>
    </row>
    <row r="35" spans="2:8" ht="12.75">
      <c r="B35" s="29">
        <v>54</v>
      </c>
      <c r="C35" s="65" t="s">
        <v>535</v>
      </c>
      <c r="D35" s="65" t="s">
        <v>536</v>
      </c>
      <c r="E35" s="170" t="s">
        <v>537</v>
      </c>
      <c r="F35" s="93" t="s">
        <v>538</v>
      </c>
      <c r="G35" s="35">
        <v>0.014447916666666666</v>
      </c>
      <c r="H35" s="36">
        <v>4</v>
      </c>
    </row>
    <row r="36" spans="2:8" ht="12.75">
      <c r="B36" s="29">
        <v>61</v>
      </c>
      <c r="C36" s="67" t="s">
        <v>543</v>
      </c>
      <c r="D36" s="67" t="s">
        <v>524</v>
      </c>
      <c r="E36" s="173" t="s">
        <v>544</v>
      </c>
      <c r="F36" s="178" t="s">
        <v>532</v>
      </c>
      <c r="G36" s="35">
        <v>0.014546296296296295</v>
      </c>
      <c r="H36" s="36">
        <v>2</v>
      </c>
    </row>
    <row r="37" spans="2:8" ht="12.75">
      <c r="B37" s="29">
        <v>2</v>
      </c>
      <c r="C37" s="80" t="s">
        <v>498</v>
      </c>
      <c r="D37" s="80" t="s">
        <v>118</v>
      </c>
      <c r="E37" s="174">
        <v>1996</v>
      </c>
      <c r="F37" s="157" t="s">
        <v>298</v>
      </c>
      <c r="G37" s="35">
        <v>0.014587962962962964</v>
      </c>
      <c r="H37" s="36">
        <v>14</v>
      </c>
    </row>
    <row r="38" spans="2:8" ht="12.75">
      <c r="B38" s="29">
        <v>66</v>
      </c>
      <c r="C38" s="65" t="s">
        <v>545</v>
      </c>
      <c r="D38" s="65" t="s">
        <v>110</v>
      </c>
      <c r="E38" s="170" t="s">
        <v>546</v>
      </c>
      <c r="F38" s="93" t="s">
        <v>547</v>
      </c>
      <c r="G38" s="35">
        <v>0.01462962962962963</v>
      </c>
      <c r="H38" s="36">
        <v>3</v>
      </c>
    </row>
    <row r="39" spans="2:8" ht="12.75">
      <c r="B39" s="29">
        <v>19</v>
      </c>
      <c r="C39" s="65" t="s">
        <v>499</v>
      </c>
      <c r="D39" s="65" t="s">
        <v>118</v>
      </c>
      <c r="E39" s="170">
        <v>1982</v>
      </c>
      <c r="F39" s="66" t="s">
        <v>500</v>
      </c>
      <c r="G39" s="35">
        <v>0.014697916666666666</v>
      </c>
      <c r="H39" s="36">
        <v>15</v>
      </c>
    </row>
    <row r="40" spans="2:8" ht="12.75">
      <c r="B40" s="29">
        <v>62</v>
      </c>
      <c r="C40" s="65" t="s">
        <v>548</v>
      </c>
      <c r="D40" s="65" t="s">
        <v>525</v>
      </c>
      <c r="E40" s="65" t="s">
        <v>549</v>
      </c>
      <c r="F40" s="66" t="s">
        <v>550</v>
      </c>
      <c r="G40" s="171">
        <v>0.014791666666666668</v>
      </c>
      <c r="H40" s="179">
        <v>4</v>
      </c>
    </row>
    <row r="41" spans="2:8" ht="12.75">
      <c r="B41" s="29">
        <v>1</v>
      </c>
      <c r="C41" s="65" t="s">
        <v>501</v>
      </c>
      <c r="D41" s="65" t="s">
        <v>502</v>
      </c>
      <c r="E41" s="170">
        <v>1995</v>
      </c>
      <c r="F41" s="66" t="s">
        <v>298</v>
      </c>
      <c r="G41" s="35">
        <v>0.014913194444444446</v>
      </c>
      <c r="H41" s="36">
        <v>16</v>
      </c>
    </row>
    <row r="42" spans="2:8" ht="12.75">
      <c r="B42" s="46">
        <v>64</v>
      </c>
      <c r="C42" s="67" t="s">
        <v>265</v>
      </c>
      <c r="D42" s="67" t="s">
        <v>524</v>
      </c>
      <c r="E42" s="173" t="s">
        <v>544</v>
      </c>
      <c r="F42" s="178" t="s">
        <v>551</v>
      </c>
      <c r="G42" s="50">
        <v>0.015167824074074071</v>
      </c>
      <c r="H42" s="185">
        <v>5</v>
      </c>
    </row>
    <row r="43" spans="2:8" ht="12.75">
      <c r="B43" s="73">
        <v>7</v>
      </c>
      <c r="C43" s="80" t="s">
        <v>148</v>
      </c>
      <c r="D43" s="80" t="s">
        <v>503</v>
      </c>
      <c r="E43" s="174">
        <v>1981</v>
      </c>
      <c r="F43" s="157" t="s">
        <v>59</v>
      </c>
      <c r="G43" s="176">
        <v>0.01525</v>
      </c>
      <c r="H43" s="211">
        <v>17</v>
      </c>
    </row>
    <row r="44" spans="2:8" ht="12.75">
      <c r="B44" s="29">
        <v>65</v>
      </c>
      <c r="C44" s="65" t="s">
        <v>519</v>
      </c>
      <c r="D44" s="65" t="s">
        <v>492</v>
      </c>
      <c r="E44" s="170" t="s">
        <v>558</v>
      </c>
      <c r="F44" s="93" t="s">
        <v>266</v>
      </c>
      <c r="G44" s="35">
        <v>0.015324074074074073</v>
      </c>
      <c r="H44" s="36">
        <v>1</v>
      </c>
    </row>
    <row r="45" spans="2:8" ht="12.75">
      <c r="B45" s="29">
        <v>4</v>
      </c>
      <c r="C45" s="65" t="s">
        <v>504</v>
      </c>
      <c r="D45" s="65" t="s">
        <v>93</v>
      </c>
      <c r="E45" s="170">
        <v>1980</v>
      </c>
      <c r="F45" s="93" t="s">
        <v>505</v>
      </c>
      <c r="G45" s="35">
        <v>0.01575</v>
      </c>
      <c r="H45" s="36">
        <v>18</v>
      </c>
    </row>
    <row r="46" spans="2:8" ht="12.75">
      <c r="B46" s="29">
        <v>85</v>
      </c>
      <c r="C46" s="67" t="s">
        <v>449</v>
      </c>
      <c r="D46" s="67" t="s">
        <v>218</v>
      </c>
      <c r="E46" s="155" t="s">
        <v>440</v>
      </c>
      <c r="F46" s="68"/>
      <c r="G46" s="35">
        <v>0.016274305555555556</v>
      </c>
      <c r="H46" s="36">
        <v>5</v>
      </c>
    </row>
    <row r="47" spans="2:8" ht="12.75">
      <c r="B47" s="46">
        <v>40</v>
      </c>
      <c r="C47" s="80" t="s">
        <v>524</v>
      </c>
      <c r="D47" s="80" t="s">
        <v>379</v>
      </c>
      <c r="E47" s="80" t="s">
        <v>512</v>
      </c>
      <c r="F47" s="157" t="s">
        <v>180</v>
      </c>
      <c r="G47" s="50">
        <v>0.016290509259259258</v>
      </c>
      <c r="H47" s="185">
        <v>8</v>
      </c>
    </row>
    <row r="48" spans="2:8" ht="12.75">
      <c r="B48" s="73">
        <v>63</v>
      </c>
      <c r="C48" s="65" t="s">
        <v>552</v>
      </c>
      <c r="D48" s="65" t="s">
        <v>553</v>
      </c>
      <c r="E48" s="65" t="s">
        <v>554</v>
      </c>
      <c r="F48" s="186" t="s">
        <v>555</v>
      </c>
      <c r="G48" s="176">
        <v>0.016850694444444446</v>
      </c>
      <c r="H48" s="211">
        <v>6</v>
      </c>
    </row>
    <row r="49" spans="2:8" ht="12.75">
      <c r="B49" s="29">
        <v>42</v>
      </c>
      <c r="C49" s="65" t="s">
        <v>203</v>
      </c>
      <c r="D49" s="65" t="s">
        <v>525</v>
      </c>
      <c r="E49" s="65" t="s">
        <v>462</v>
      </c>
      <c r="F49" s="66" t="s">
        <v>180</v>
      </c>
      <c r="G49" s="171">
        <v>0.01712152777777778</v>
      </c>
      <c r="H49" s="179">
        <v>9</v>
      </c>
    </row>
    <row r="50" spans="2:8" ht="12.75">
      <c r="B50" s="29">
        <v>13</v>
      </c>
      <c r="C50" s="65" t="s">
        <v>506</v>
      </c>
      <c r="D50" s="65" t="s">
        <v>386</v>
      </c>
      <c r="E50" s="170">
        <v>1978</v>
      </c>
      <c r="F50" s="66" t="s">
        <v>59</v>
      </c>
      <c r="G50" s="35">
        <v>0.017288194444444443</v>
      </c>
      <c r="H50" s="36">
        <v>19</v>
      </c>
    </row>
    <row r="51" spans="2:8" ht="12.75">
      <c r="B51" s="29">
        <v>41</v>
      </c>
      <c r="C51" s="65" t="s">
        <v>268</v>
      </c>
      <c r="D51" s="65" t="s">
        <v>279</v>
      </c>
      <c r="E51" s="65" t="s">
        <v>526</v>
      </c>
      <c r="F51" s="66" t="s">
        <v>286</v>
      </c>
      <c r="G51" s="35">
        <v>0.017358796296296296</v>
      </c>
      <c r="H51" s="36">
        <v>10</v>
      </c>
    </row>
    <row r="52" spans="2:8" ht="12.75">
      <c r="B52" s="46">
        <v>71</v>
      </c>
      <c r="C52" s="65" t="s">
        <v>559</v>
      </c>
      <c r="D52" s="65" t="s">
        <v>560</v>
      </c>
      <c r="E52" s="170" t="s">
        <v>561</v>
      </c>
      <c r="F52" s="93" t="s">
        <v>562</v>
      </c>
      <c r="G52" s="50">
        <v>0.01744907407407407</v>
      </c>
      <c r="H52" s="185">
        <v>2</v>
      </c>
    </row>
    <row r="53" spans="2:8" ht="12.75">
      <c r="B53" s="51">
        <v>51</v>
      </c>
      <c r="C53" s="65" t="s">
        <v>513</v>
      </c>
      <c r="D53" s="65" t="s">
        <v>279</v>
      </c>
      <c r="E53" s="170" t="s">
        <v>537</v>
      </c>
      <c r="F53" s="93" t="s">
        <v>539</v>
      </c>
      <c r="G53" s="55">
        <v>0.017486111111111112</v>
      </c>
      <c r="H53" s="187">
        <v>5</v>
      </c>
    </row>
    <row r="54" spans="2:8" ht="12.75">
      <c r="B54" s="51">
        <v>70</v>
      </c>
      <c r="C54" s="67" t="s">
        <v>563</v>
      </c>
      <c r="D54" s="67" t="s">
        <v>492</v>
      </c>
      <c r="E54" s="67" t="s">
        <v>561</v>
      </c>
      <c r="F54" s="212" t="s">
        <v>564</v>
      </c>
      <c r="G54" s="55">
        <v>0.017792824074074075</v>
      </c>
      <c r="H54" s="187">
        <v>3</v>
      </c>
    </row>
    <row r="55" spans="2:8" ht="12.75">
      <c r="B55" s="73">
        <v>67</v>
      </c>
      <c r="C55" s="80" t="s">
        <v>556</v>
      </c>
      <c r="D55" s="80" t="s">
        <v>502</v>
      </c>
      <c r="E55" s="174">
        <v>1948</v>
      </c>
      <c r="F55" s="175" t="s">
        <v>557</v>
      </c>
      <c r="G55" s="176">
        <v>0.018298611111111113</v>
      </c>
      <c r="H55" s="211">
        <v>7</v>
      </c>
    </row>
    <row r="56" spans="2:8" ht="12.75">
      <c r="B56" s="29">
        <v>14</v>
      </c>
      <c r="C56" s="65" t="s">
        <v>507</v>
      </c>
      <c r="D56" s="65" t="s">
        <v>61</v>
      </c>
      <c r="E56" s="65" t="s">
        <v>493</v>
      </c>
      <c r="F56" s="66" t="s">
        <v>180</v>
      </c>
      <c r="G56" s="35">
        <v>0.018721064814814812</v>
      </c>
      <c r="H56" s="36">
        <v>20</v>
      </c>
    </row>
    <row r="57" spans="2:8" ht="12.75">
      <c r="B57" s="29">
        <v>17</v>
      </c>
      <c r="C57" s="65" t="s">
        <v>508</v>
      </c>
      <c r="D57" s="65" t="s">
        <v>93</v>
      </c>
      <c r="E57" s="65" t="s">
        <v>509</v>
      </c>
      <c r="F57" s="66"/>
      <c r="G57" s="35">
        <v>0.021241898148148152</v>
      </c>
      <c r="H57" s="36">
        <v>21</v>
      </c>
    </row>
    <row r="58" spans="2:8" ht="13.5" thickBot="1">
      <c r="B58" s="37">
        <v>89</v>
      </c>
      <c r="C58" s="81" t="s">
        <v>565</v>
      </c>
      <c r="D58" s="81" t="s">
        <v>72</v>
      </c>
      <c r="E58" s="81" t="s">
        <v>566</v>
      </c>
      <c r="F58" s="198" t="s">
        <v>567</v>
      </c>
      <c r="G58" s="41">
        <v>0.02280787037037037</v>
      </c>
      <c r="H58" s="42">
        <v>4</v>
      </c>
    </row>
  </sheetData>
  <hyperlinks>
    <hyperlink ref="C2" location="Obsah!A1" display="Obsah!A1"/>
  </hyperlinks>
  <printOptions/>
  <pageMargins left="0.59" right="0.59" top="0.98" bottom="0.98" header="0.31" footer="0.31"/>
  <pageSetup horizontalDpi="300" verticalDpi="300" orientation="portrait" paperSize="9"/>
  <headerFooter alignWithMargins="0">
    <oddFooter>&amp;CStaropacký horský kros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46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B7" sqref="B7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36</v>
      </c>
      <c r="D2" s="18" t="str">
        <f>Obsah!$D$9</f>
        <v>mlíčňáci II.</v>
      </c>
      <c r="E2" s="18"/>
      <c r="G2" t="str">
        <f>Obsah!$G$9&amp;" - "&amp;Obsah!$I$9</f>
        <v>2012 - 2013</v>
      </c>
    </row>
    <row r="3" spans="3:6" ht="12.75" customHeight="1">
      <c r="C3" t="s">
        <v>37</v>
      </c>
      <c r="D3" s="18" t="str">
        <f>Obsah!$L$9</f>
        <v>60 m</v>
      </c>
      <c r="E3" s="18" t="str">
        <f>Obsah!E5&amp;" "&amp;Obsah!I5</f>
        <v>    39.  ročník 2016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38</v>
      </c>
      <c r="C6" s="20" t="s">
        <v>39</v>
      </c>
      <c r="D6" s="20" t="s">
        <v>40</v>
      </c>
      <c r="E6" s="20" t="s">
        <v>41</v>
      </c>
      <c r="F6" s="20" t="s">
        <v>42</v>
      </c>
      <c r="G6" s="20" t="s">
        <v>43</v>
      </c>
      <c r="H6" s="21" t="s">
        <v>44</v>
      </c>
    </row>
    <row r="7" spans="2:8" ht="12.75">
      <c r="B7" s="22"/>
      <c r="C7" s="24" t="s">
        <v>76</v>
      </c>
      <c r="D7" s="24" t="s">
        <v>77</v>
      </c>
      <c r="E7" s="44">
        <v>2012</v>
      </c>
      <c r="F7" s="26" t="s">
        <v>78</v>
      </c>
      <c r="G7" s="27"/>
      <c r="H7" s="28">
        <v>1</v>
      </c>
    </row>
    <row r="8" spans="2:8" ht="12.75">
      <c r="B8" s="29"/>
      <c r="C8" s="24" t="s">
        <v>79</v>
      </c>
      <c r="D8" s="24" t="s">
        <v>80</v>
      </c>
      <c r="E8" s="44">
        <v>2012</v>
      </c>
      <c r="F8" s="26" t="s">
        <v>81</v>
      </c>
      <c r="G8" s="30"/>
      <c r="H8" s="31">
        <v>2</v>
      </c>
    </row>
    <row r="9" spans="2:8" ht="12.75">
      <c r="B9" s="29"/>
      <c r="C9" s="24" t="s">
        <v>82</v>
      </c>
      <c r="D9" s="24" t="s">
        <v>77</v>
      </c>
      <c r="E9" s="44">
        <v>2012</v>
      </c>
      <c r="F9" s="26" t="s">
        <v>56</v>
      </c>
      <c r="G9" s="30"/>
      <c r="H9" s="31">
        <v>3</v>
      </c>
    </row>
    <row r="10" spans="2:8" ht="12.75">
      <c r="B10" s="29"/>
      <c r="C10" s="32" t="s">
        <v>45</v>
      </c>
      <c r="D10" s="32" t="s">
        <v>83</v>
      </c>
      <c r="E10" s="45">
        <v>2012</v>
      </c>
      <c r="F10" s="34" t="s">
        <v>47</v>
      </c>
      <c r="G10" s="35"/>
      <c r="H10" s="36">
        <v>4</v>
      </c>
    </row>
    <row r="11" spans="2:8" ht="12.75">
      <c r="B11" s="29"/>
      <c r="C11" s="32" t="s">
        <v>84</v>
      </c>
      <c r="D11" s="32" t="s">
        <v>85</v>
      </c>
      <c r="E11" s="45">
        <v>2012</v>
      </c>
      <c r="F11" s="34" t="s">
        <v>59</v>
      </c>
      <c r="G11" s="35"/>
      <c r="H11" s="36">
        <v>5</v>
      </c>
    </row>
    <row r="12" spans="2:8" ht="12.75">
      <c r="B12" s="29"/>
      <c r="C12" s="32" t="s">
        <v>86</v>
      </c>
      <c r="D12" s="32" t="s">
        <v>87</v>
      </c>
      <c r="E12" s="45">
        <v>2012</v>
      </c>
      <c r="F12" s="34" t="s">
        <v>88</v>
      </c>
      <c r="G12" s="35"/>
      <c r="H12" s="36">
        <v>6</v>
      </c>
    </row>
    <row r="13" spans="2:8" ht="12.75">
      <c r="B13" s="29"/>
      <c r="C13" s="32" t="s">
        <v>89</v>
      </c>
      <c r="D13" s="32" t="s">
        <v>90</v>
      </c>
      <c r="E13" s="45">
        <v>2012</v>
      </c>
      <c r="F13" s="34" t="s">
        <v>91</v>
      </c>
      <c r="G13" s="35"/>
      <c r="H13" s="36">
        <v>7</v>
      </c>
    </row>
    <row r="14" spans="2:8" ht="12.75">
      <c r="B14" s="29"/>
      <c r="C14" s="32" t="s">
        <v>92</v>
      </c>
      <c r="D14" s="32" t="s">
        <v>93</v>
      </c>
      <c r="E14" s="45">
        <v>2012</v>
      </c>
      <c r="F14" s="34" t="s">
        <v>94</v>
      </c>
      <c r="G14" s="35"/>
      <c r="H14" s="36">
        <v>8</v>
      </c>
    </row>
    <row r="15" spans="2:8" ht="12.75">
      <c r="B15" s="29"/>
      <c r="C15" s="32" t="s">
        <v>95</v>
      </c>
      <c r="D15" s="32" t="s">
        <v>96</v>
      </c>
      <c r="E15" s="45">
        <v>2012</v>
      </c>
      <c r="F15" s="34" t="s">
        <v>91</v>
      </c>
      <c r="G15" s="35"/>
      <c r="H15" s="36">
        <v>9</v>
      </c>
    </row>
    <row r="16" spans="2:8" ht="12.75">
      <c r="B16" s="29"/>
      <c r="C16" s="32" t="s">
        <v>97</v>
      </c>
      <c r="D16" s="32" t="s">
        <v>98</v>
      </c>
      <c r="E16" s="45">
        <v>2012</v>
      </c>
      <c r="F16" s="34" t="s">
        <v>68</v>
      </c>
      <c r="G16" s="35"/>
      <c r="H16" s="36">
        <v>10</v>
      </c>
    </row>
    <row r="17" spans="2:8" ht="12.75">
      <c r="B17" s="29"/>
      <c r="C17" s="32" t="s">
        <v>99</v>
      </c>
      <c r="D17" s="32" t="s">
        <v>100</v>
      </c>
      <c r="E17" s="45">
        <v>2012</v>
      </c>
      <c r="F17" s="34" t="s">
        <v>101</v>
      </c>
      <c r="G17" s="35"/>
      <c r="H17" s="36">
        <v>11</v>
      </c>
    </row>
    <row r="18" spans="2:8" ht="12.75">
      <c r="B18" s="29"/>
      <c r="C18" s="32" t="s">
        <v>102</v>
      </c>
      <c r="D18" s="32" t="s">
        <v>103</v>
      </c>
      <c r="E18" s="45">
        <v>2012</v>
      </c>
      <c r="F18" s="34" t="s">
        <v>101</v>
      </c>
      <c r="G18" s="35"/>
      <c r="H18" s="36">
        <v>12</v>
      </c>
    </row>
    <row r="19" spans="2:8" ht="12.75">
      <c r="B19" s="29"/>
      <c r="C19" s="32" t="s">
        <v>104</v>
      </c>
      <c r="D19" s="32" t="s">
        <v>105</v>
      </c>
      <c r="E19" s="45">
        <v>2012</v>
      </c>
      <c r="F19" s="34" t="s">
        <v>78</v>
      </c>
      <c r="G19" s="35"/>
      <c r="H19" s="36">
        <v>13</v>
      </c>
    </row>
    <row r="20" spans="2:8" ht="12.75">
      <c r="B20" s="29"/>
      <c r="C20" s="32" t="s">
        <v>106</v>
      </c>
      <c r="D20" s="32" t="s">
        <v>107</v>
      </c>
      <c r="E20" s="45">
        <v>2012</v>
      </c>
      <c r="F20" s="34" t="s">
        <v>108</v>
      </c>
      <c r="G20" s="35"/>
      <c r="H20" s="36">
        <v>14</v>
      </c>
    </row>
    <row r="21" spans="2:8" ht="12.75">
      <c r="B21" s="46"/>
      <c r="C21" s="47" t="s">
        <v>109</v>
      </c>
      <c r="D21" s="47" t="s">
        <v>110</v>
      </c>
      <c r="E21" s="48">
        <v>2012</v>
      </c>
      <c r="F21" s="49" t="s">
        <v>111</v>
      </c>
      <c r="G21" s="50"/>
      <c r="H21" s="36">
        <v>15</v>
      </c>
    </row>
    <row r="22" spans="2:8" ht="12.75">
      <c r="B22" s="51"/>
      <c r="C22" s="52" t="s">
        <v>71</v>
      </c>
      <c r="D22" s="52" t="s">
        <v>112</v>
      </c>
      <c r="E22" s="53">
        <v>2012</v>
      </c>
      <c r="F22" s="54" t="s">
        <v>101</v>
      </c>
      <c r="G22" s="55"/>
      <c r="H22" s="36">
        <v>16</v>
      </c>
    </row>
    <row r="23" spans="2:8" ht="12.75">
      <c r="B23" s="51"/>
      <c r="C23" s="52" t="s">
        <v>113</v>
      </c>
      <c r="D23" s="52" t="s">
        <v>67</v>
      </c>
      <c r="E23" s="53">
        <v>2013</v>
      </c>
      <c r="F23" s="54" t="s">
        <v>101</v>
      </c>
      <c r="G23" s="55"/>
      <c r="H23" s="36">
        <v>17</v>
      </c>
    </row>
    <row r="24" spans="2:8" ht="12.75">
      <c r="B24" s="51"/>
      <c r="C24" s="52" t="s">
        <v>114</v>
      </c>
      <c r="D24" s="52" t="s">
        <v>75</v>
      </c>
      <c r="E24" s="53">
        <v>2013</v>
      </c>
      <c r="F24" s="54" t="s">
        <v>101</v>
      </c>
      <c r="G24" s="55"/>
      <c r="H24" s="36">
        <v>18</v>
      </c>
    </row>
    <row r="25" spans="2:8" ht="12.75">
      <c r="B25" s="51"/>
      <c r="C25" s="52" t="s">
        <v>115</v>
      </c>
      <c r="D25" s="52" t="s">
        <v>46</v>
      </c>
      <c r="E25" s="53">
        <v>2013</v>
      </c>
      <c r="F25" s="54" t="s">
        <v>116</v>
      </c>
      <c r="G25" s="55"/>
      <c r="H25" s="36">
        <v>19</v>
      </c>
    </row>
    <row r="26" spans="2:8" ht="12.75">
      <c r="B26" s="51"/>
      <c r="C26" s="52" t="s">
        <v>117</v>
      </c>
      <c r="D26" s="52" t="s">
        <v>118</v>
      </c>
      <c r="E26" s="53">
        <v>2012</v>
      </c>
      <c r="F26" s="54" t="s">
        <v>47</v>
      </c>
      <c r="G26" s="55"/>
      <c r="H26" s="36">
        <v>20</v>
      </c>
    </row>
    <row r="27" spans="2:8" ht="12.75">
      <c r="B27" s="51"/>
      <c r="C27" s="52" t="s">
        <v>69</v>
      </c>
      <c r="D27" s="52" t="s">
        <v>46</v>
      </c>
      <c r="E27" s="53">
        <v>2012</v>
      </c>
      <c r="F27" s="54" t="s">
        <v>50</v>
      </c>
      <c r="G27" s="55"/>
      <c r="H27" s="36">
        <v>21</v>
      </c>
    </row>
    <row r="28" spans="2:8" ht="12.75">
      <c r="B28" s="51"/>
      <c r="C28" s="52" t="s">
        <v>119</v>
      </c>
      <c r="D28" s="52" t="s">
        <v>100</v>
      </c>
      <c r="E28" s="53">
        <v>2012</v>
      </c>
      <c r="F28" s="54" t="s">
        <v>78</v>
      </c>
      <c r="G28" s="55"/>
      <c r="H28" s="36">
        <v>22</v>
      </c>
    </row>
    <row r="29" spans="2:8" ht="12.75">
      <c r="B29" s="51"/>
      <c r="C29" s="52" t="s">
        <v>120</v>
      </c>
      <c r="D29" s="52" t="s">
        <v>121</v>
      </c>
      <c r="E29" s="53">
        <v>2013</v>
      </c>
      <c r="F29" s="54" t="s">
        <v>122</v>
      </c>
      <c r="G29" s="55"/>
      <c r="H29" s="36">
        <v>23</v>
      </c>
    </row>
    <row r="30" spans="2:8" ht="12.75">
      <c r="B30" s="51"/>
      <c r="C30" s="52" t="s">
        <v>123</v>
      </c>
      <c r="D30" s="52" t="s">
        <v>124</v>
      </c>
      <c r="E30" s="53">
        <v>2013</v>
      </c>
      <c r="F30" s="54" t="s">
        <v>116</v>
      </c>
      <c r="G30" s="55"/>
      <c r="H30" s="36">
        <v>24</v>
      </c>
    </row>
    <row r="31" spans="2:8" ht="12.75">
      <c r="B31" s="51"/>
      <c r="C31" s="52" t="s">
        <v>125</v>
      </c>
      <c r="D31" s="52" t="s">
        <v>126</v>
      </c>
      <c r="E31" s="53">
        <v>2013</v>
      </c>
      <c r="F31" s="54" t="s">
        <v>59</v>
      </c>
      <c r="G31" s="55"/>
      <c r="H31" s="36">
        <v>25</v>
      </c>
    </row>
    <row r="32" spans="2:8" ht="12.75">
      <c r="B32" s="51"/>
      <c r="C32" s="52" t="s">
        <v>127</v>
      </c>
      <c r="D32" s="52" t="s">
        <v>128</v>
      </c>
      <c r="E32" s="53">
        <v>2012</v>
      </c>
      <c r="F32" s="54" t="s">
        <v>129</v>
      </c>
      <c r="G32" s="55"/>
      <c r="H32" s="36">
        <v>26</v>
      </c>
    </row>
    <row r="33" spans="2:8" ht="12.75">
      <c r="B33" s="51"/>
      <c r="C33" s="52" t="s">
        <v>119</v>
      </c>
      <c r="D33" s="52" t="s">
        <v>130</v>
      </c>
      <c r="E33" s="53">
        <v>2012</v>
      </c>
      <c r="F33" s="54" t="s">
        <v>78</v>
      </c>
      <c r="G33" s="55"/>
      <c r="H33" s="36">
        <v>27</v>
      </c>
    </row>
    <row r="34" spans="2:8" ht="12.75">
      <c r="B34" s="51"/>
      <c r="C34" s="52" t="s">
        <v>60</v>
      </c>
      <c r="D34" s="52" t="s">
        <v>131</v>
      </c>
      <c r="E34" s="53">
        <v>2014</v>
      </c>
      <c r="F34" s="54" t="s">
        <v>62</v>
      </c>
      <c r="G34" s="55"/>
      <c r="H34" s="36">
        <v>28</v>
      </c>
    </row>
    <row r="35" spans="2:8" ht="12.75">
      <c r="B35" s="51"/>
      <c r="C35" s="52" t="s">
        <v>132</v>
      </c>
      <c r="D35" s="52" t="s">
        <v>133</v>
      </c>
      <c r="E35" s="53">
        <v>2012</v>
      </c>
      <c r="F35" s="54" t="s">
        <v>134</v>
      </c>
      <c r="G35" s="55"/>
      <c r="H35" s="36">
        <v>29</v>
      </c>
    </row>
    <row r="36" spans="2:8" ht="12.75">
      <c r="B36" s="51"/>
      <c r="C36" s="52" t="s">
        <v>135</v>
      </c>
      <c r="D36" s="52" t="s">
        <v>61</v>
      </c>
      <c r="E36" s="53">
        <v>2013</v>
      </c>
      <c r="F36" s="54" t="s">
        <v>136</v>
      </c>
      <c r="G36" s="55"/>
      <c r="H36" s="36">
        <v>30</v>
      </c>
    </row>
    <row r="37" spans="2:8" ht="12.75">
      <c r="B37" s="51"/>
      <c r="C37" s="52" t="s">
        <v>137</v>
      </c>
      <c r="D37" s="52" t="s">
        <v>138</v>
      </c>
      <c r="E37" s="53">
        <v>2012</v>
      </c>
      <c r="F37" s="54" t="s">
        <v>101</v>
      </c>
      <c r="G37" s="55"/>
      <c r="H37" s="36">
        <v>31</v>
      </c>
    </row>
    <row r="38" spans="2:8" ht="12.75">
      <c r="B38" s="51"/>
      <c r="C38" s="52" t="s">
        <v>139</v>
      </c>
      <c r="D38" s="52" t="s">
        <v>140</v>
      </c>
      <c r="E38" s="53">
        <v>2013</v>
      </c>
      <c r="F38" s="54" t="s">
        <v>116</v>
      </c>
      <c r="G38" s="55"/>
      <c r="H38" s="36">
        <v>32</v>
      </c>
    </row>
    <row r="39" spans="2:8" ht="12.75">
      <c r="B39" s="51"/>
      <c r="C39" s="52" t="s">
        <v>141</v>
      </c>
      <c r="D39" s="52" t="s">
        <v>142</v>
      </c>
      <c r="E39" s="53">
        <v>2012</v>
      </c>
      <c r="F39" s="54" t="s">
        <v>101</v>
      </c>
      <c r="G39" s="55"/>
      <c r="H39" s="36">
        <v>33</v>
      </c>
    </row>
    <row r="40" spans="2:8" ht="12.75">
      <c r="B40" s="51"/>
      <c r="C40" s="52" t="s">
        <v>143</v>
      </c>
      <c r="D40" s="52" t="s">
        <v>144</v>
      </c>
      <c r="E40" s="53">
        <v>2012</v>
      </c>
      <c r="F40" s="54" t="s">
        <v>145</v>
      </c>
      <c r="G40" s="55"/>
      <c r="H40" s="36">
        <v>34</v>
      </c>
    </row>
    <row r="41" spans="2:8" ht="12.75">
      <c r="B41" s="51"/>
      <c r="C41" s="52" t="s">
        <v>146</v>
      </c>
      <c r="D41" s="52" t="s">
        <v>147</v>
      </c>
      <c r="E41" s="53">
        <v>2013</v>
      </c>
      <c r="F41" s="54" t="s">
        <v>116</v>
      </c>
      <c r="G41" s="55"/>
      <c r="H41" s="36">
        <v>35</v>
      </c>
    </row>
    <row r="42" spans="2:8" ht="12.75">
      <c r="B42" s="51"/>
      <c r="C42" s="52" t="s">
        <v>148</v>
      </c>
      <c r="D42" s="52" t="s">
        <v>149</v>
      </c>
      <c r="E42" s="53">
        <v>2012</v>
      </c>
      <c r="F42" s="54" t="s">
        <v>59</v>
      </c>
      <c r="G42" s="55"/>
      <c r="H42" s="36">
        <v>36</v>
      </c>
    </row>
    <row r="43" spans="2:8" ht="12.75">
      <c r="B43" s="51"/>
      <c r="C43" s="52" t="s">
        <v>150</v>
      </c>
      <c r="D43" s="52" t="s">
        <v>151</v>
      </c>
      <c r="E43" s="53">
        <v>2013</v>
      </c>
      <c r="F43" s="54" t="s">
        <v>152</v>
      </c>
      <c r="G43" s="55"/>
      <c r="H43" s="36">
        <v>37</v>
      </c>
    </row>
    <row r="44" spans="2:8" ht="12.75">
      <c r="B44" s="51"/>
      <c r="C44" s="52" t="s">
        <v>153</v>
      </c>
      <c r="D44" s="52" t="s">
        <v>154</v>
      </c>
      <c r="E44" s="53">
        <v>2013</v>
      </c>
      <c r="F44" s="54" t="s">
        <v>101</v>
      </c>
      <c r="G44" s="55"/>
      <c r="H44" s="36">
        <v>38</v>
      </c>
    </row>
    <row r="45" spans="2:8" ht="12.75">
      <c r="B45" s="51"/>
      <c r="C45" s="52" t="s">
        <v>120</v>
      </c>
      <c r="D45" s="52" t="s">
        <v>155</v>
      </c>
      <c r="E45" s="53">
        <v>2013</v>
      </c>
      <c r="F45" s="54" t="s">
        <v>156</v>
      </c>
      <c r="G45" s="55"/>
      <c r="H45" s="36">
        <v>39</v>
      </c>
    </row>
    <row r="46" spans="2:8" ht="13.5" thickBot="1">
      <c r="B46" s="56"/>
      <c r="C46" s="57" t="s">
        <v>157</v>
      </c>
      <c r="D46" s="57" t="s">
        <v>158</v>
      </c>
      <c r="E46" s="58">
        <v>2013</v>
      </c>
      <c r="F46" s="59" t="s">
        <v>134</v>
      </c>
      <c r="G46" s="60"/>
      <c r="H46" s="42">
        <v>40</v>
      </c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1:H22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B7" sqref="B7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36</v>
      </c>
      <c r="D2" s="18" t="str">
        <f>Obsah!$D$10</f>
        <v>předškolní dívky</v>
      </c>
      <c r="E2" s="18"/>
      <c r="G2" t="str">
        <f>Obsah!$G$10&amp;" - "&amp;Obsah!$I$10</f>
        <v>2010 - 2011</v>
      </c>
    </row>
    <row r="3" spans="3:6" ht="12.75" customHeight="1">
      <c r="C3" t="s">
        <v>37</v>
      </c>
      <c r="D3" s="18" t="str">
        <f>Obsah!$L$10</f>
        <v>150 m</v>
      </c>
      <c r="E3" s="18" t="str">
        <f>Obsah!E5&amp;" "&amp;Obsah!I5</f>
        <v>    39.  ročník 2016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38</v>
      </c>
      <c r="C6" s="20" t="s">
        <v>39</v>
      </c>
      <c r="D6" s="20" t="s">
        <v>40</v>
      </c>
      <c r="E6" s="20" t="s">
        <v>41</v>
      </c>
      <c r="F6" s="20" t="s">
        <v>42</v>
      </c>
      <c r="G6" s="20" t="s">
        <v>43</v>
      </c>
      <c r="H6" s="21" t="s">
        <v>44</v>
      </c>
    </row>
    <row r="7" spans="2:8" ht="12.75">
      <c r="B7" s="22"/>
      <c r="C7" s="61" t="s">
        <v>159</v>
      </c>
      <c r="D7" s="61" t="s">
        <v>160</v>
      </c>
      <c r="E7" s="61" t="s">
        <v>161</v>
      </c>
      <c r="F7" s="62" t="s">
        <v>162</v>
      </c>
      <c r="G7" s="27"/>
      <c r="H7" s="28">
        <v>1</v>
      </c>
    </row>
    <row r="8" spans="2:8" ht="12.75">
      <c r="B8" s="29"/>
      <c r="C8" s="63" t="s">
        <v>63</v>
      </c>
      <c r="D8" s="63" t="s">
        <v>163</v>
      </c>
      <c r="E8" s="63" t="s">
        <v>164</v>
      </c>
      <c r="F8" s="64" t="s">
        <v>94</v>
      </c>
      <c r="G8" s="30"/>
      <c r="H8" s="31">
        <v>2</v>
      </c>
    </row>
    <row r="9" spans="2:8" ht="12.75">
      <c r="B9" s="29"/>
      <c r="C9" s="63" t="s">
        <v>76</v>
      </c>
      <c r="D9" s="63" t="s">
        <v>165</v>
      </c>
      <c r="E9" s="63" t="s">
        <v>161</v>
      </c>
      <c r="F9" s="64" t="s">
        <v>78</v>
      </c>
      <c r="G9" s="30"/>
      <c r="H9" s="31">
        <v>3</v>
      </c>
    </row>
    <row r="10" spans="2:8" ht="12.75">
      <c r="B10" s="29"/>
      <c r="C10" s="65" t="s">
        <v>166</v>
      </c>
      <c r="D10" s="65" t="s">
        <v>167</v>
      </c>
      <c r="E10" s="65" t="s">
        <v>161</v>
      </c>
      <c r="F10" s="66" t="s">
        <v>168</v>
      </c>
      <c r="G10" s="35"/>
      <c r="H10" s="36">
        <v>4</v>
      </c>
    </row>
    <row r="11" spans="2:8" ht="12.75">
      <c r="B11" s="29"/>
      <c r="C11" s="65" t="s">
        <v>169</v>
      </c>
      <c r="D11" s="65" t="s">
        <v>170</v>
      </c>
      <c r="E11" s="65" t="s">
        <v>161</v>
      </c>
      <c r="F11" s="66" t="s">
        <v>171</v>
      </c>
      <c r="G11" s="35"/>
      <c r="H11" s="36">
        <v>5</v>
      </c>
    </row>
    <row r="12" spans="2:8" ht="12.75">
      <c r="B12" s="29"/>
      <c r="C12" s="65" t="s">
        <v>106</v>
      </c>
      <c r="D12" s="65" t="s">
        <v>98</v>
      </c>
      <c r="E12" s="65" t="s">
        <v>161</v>
      </c>
      <c r="F12" s="66" t="s">
        <v>172</v>
      </c>
      <c r="G12" s="35"/>
      <c r="H12" s="36">
        <v>6</v>
      </c>
    </row>
    <row r="13" spans="2:8" ht="12.75">
      <c r="B13" s="29"/>
      <c r="C13" s="65" t="s">
        <v>173</v>
      </c>
      <c r="D13" s="65" t="s">
        <v>98</v>
      </c>
      <c r="E13" s="65" t="s">
        <v>161</v>
      </c>
      <c r="F13" s="66" t="s">
        <v>134</v>
      </c>
      <c r="G13" s="35"/>
      <c r="H13" s="36">
        <v>7</v>
      </c>
    </row>
    <row r="14" spans="2:8" ht="12.75">
      <c r="B14" s="29"/>
      <c r="C14" s="65" t="s">
        <v>174</v>
      </c>
      <c r="D14" s="65" t="s">
        <v>175</v>
      </c>
      <c r="E14" s="65" t="s">
        <v>164</v>
      </c>
      <c r="F14" s="66" t="s">
        <v>176</v>
      </c>
      <c r="G14" s="35"/>
      <c r="H14" s="36">
        <v>8</v>
      </c>
    </row>
    <row r="15" spans="2:8" ht="12.75">
      <c r="B15" s="29"/>
      <c r="C15" s="65" t="s">
        <v>166</v>
      </c>
      <c r="D15" s="65" t="s">
        <v>49</v>
      </c>
      <c r="E15" s="65" t="s">
        <v>161</v>
      </c>
      <c r="F15" s="66" t="s">
        <v>177</v>
      </c>
      <c r="G15" s="35"/>
      <c r="H15" s="36">
        <v>9</v>
      </c>
    </row>
    <row r="16" spans="2:8" ht="12.75">
      <c r="B16" s="29"/>
      <c r="C16" s="65" t="s">
        <v>143</v>
      </c>
      <c r="D16" s="65" t="s">
        <v>178</v>
      </c>
      <c r="E16" s="65" t="s">
        <v>164</v>
      </c>
      <c r="F16" s="66" t="s">
        <v>145</v>
      </c>
      <c r="G16" s="35"/>
      <c r="H16" s="36">
        <v>10</v>
      </c>
    </row>
    <row r="17" spans="2:8" ht="12.75">
      <c r="B17" s="29"/>
      <c r="C17" s="65" t="s">
        <v>179</v>
      </c>
      <c r="D17" s="65" t="s">
        <v>75</v>
      </c>
      <c r="E17" s="65" t="s">
        <v>164</v>
      </c>
      <c r="F17" s="66" t="s">
        <v>180</v>
      </c>
      <c r="G17" s="35"/>
      <c r="H17" s="36">
        <v>11</v>
      </c>
    </row>
    <row r="18" spans="2:8" ht="12.75">
      <c r="B18" s="29"/>
      <c r="C18" s="65" t="s">
        <v>181</v>
      </c>
      <c r="D18" s="65" t="s">
        <v>98</v>
      </c>
      <c r="E18" s="65" t="s">
        <v>164</v>
      </c>
      <c r="F18" s="66" t="s">
        <v>182</v>
      </c>
      <c r="G18" s="35"/>
      <c r="H18" s="36">
        <v>12</v>
      </c>
    </row>
    <row r="19" spans="2:8" ht="12.75">
      <c r="B19" s="29"/>
      <c r="C19" s="65" t="s">
        <v>183</v>
      </c>
      <c r="D19" s="65" t="s">
        <v>184</v>
      </c>
      <c r="E19" s="65" t="s">
        <v>164</v>
      </c>
      <c r="F19" s="66" t="s">
        <v>185</v>
      </c>
      <c r="G19" s="35"/>
      <c r="H19" s="36">
        <v>13</v>
      </c>
    </row>
    <row r="20" spans="2:8" ht="12.75">
      <c r="B20" s="29"/>
      <c r="C20" s="32" t="s">
        <v>186</v>
      </c>
      <c r="D20" s="65" t="s">
        <v>187</v>
      </c>
      <c r="E20" s="65" t="s">
        <v>164</v>
      </c>
      <c r="F20" s="66" t="s">
        <v>101</v>
      </c>
      <c r="G20" s="35"/>
      <c r="H20" s="36">
        <v>14</v>
      </c>
    </row>
    <row r="21" spans="2:8" ht="12.75">
      <c r="B21" s="29"/>
      <c r="C21" s="67" t="s">
        <v>146</v>
      </c>
      <c r="D21" s="67" t="s">
        <v>188</v>
      </c>
      <c r="E21" s="67" t="s">
        <v>161</v>
      </c>
      <c r="F21" s="68" t="s">
        <v>116</v>
      </c>
      <c r="G21" s="50"/>
      <c r="H21" s="36">
        <v>15</v>
      </c>
    </row>
    <row r="22" spans="2:8" ht="13.5" thickBot="1">
      <c r="B22" s="37"/>
      <c r="C22" s="69" t="s">
        <v>189</v>
      </c>
      <c r="D22" s="69" t="s">
        <v>100</v>
      </c>
      <c r="E22" s="69" t="s">
        <v>164</v>
      </c>
      <c r="F22" s="70" t="s">
        <v>180</v>
      </c>
      <c r="G22" s="60"/>
      <c r="H22" s="42">
        <v>16</v>
      </c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360" verticalDpi="360" orientation="portrait" paperSize="9"/>
  <headerFooter alignWithMargins="0">
    <oddFooter>&amp;CStaropacký horský kros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6"/>
  </sheetPr>
  <dimension ref="B1:H24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B7" sqref="B7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36</v>
      </c>
      <c r="D2" s="18" t="str">
        <f>Obsah!$D$11</f>
        <v>předškolní chlapci</v>
      </c>
      <c r="E2" s="18"/>
      <c r="F2" s="18"/>
      <c r="G2" t="str">
        <f>Obsah!$G$11&amp;" - "&amp;Obsah!$I$11</f>
        <v>2010 - 2011</v>
      </c>
    </row>
    <row r="3" spans="3:6" ht="12.75" customHeight="1">
      <c r="C3" t="s">
        <v>37</v>
      </c>
      <c r="D3" s="18" t="str">
        <f>Obsah!$L$11</f>
        <v>150 m</v>
      </c>
      <c r="E3" s="18" t="str">
        <f>Obsah!E5&amp;" "&amp;Obsah!I5</f>
        <v>    39.  ročník 2016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38</v>
      </c>
      <c r="C6" s="20" t="s">
        <v>39</v>
      </c>
      <c r="D6" s="20" t="s">
        <v>40</v>
      </c>
      <c r="E6" s="20" t="s">
        <v>41</v>
      </c>
      <c r="F6" s="20" t="s">
        <v>42</v>
      </c>
      <c r="G6" s="20" t="s">
        <v>43</v>
      </c>
      <c r="H6" s="21" t="s">
        <v>44</v>
      </c>
    </row>
    <row r="7" spans="2:8" ht="12.75">
      <c r="B7" s="22"/>
      <c r="C7" s="61" t="s">
        <v>190</v>
      </c>
      <c r="D7" s="61" t="s">
        <v>130</v>
      </c>
      <c r="E7" s="61" t="s">
        <v>161</v>
      </c>
      <c r="F7" s="62" t="s">
        <v>191</v>
      </c>
      <c r="G7" s="27"/>
      <c r="H7" s="28">
        <v>1</v>
      </c>
    </row>
    <row r="8" spans="2:8" ht="12.75">
      <c r="B8" s="29"/>
      <c r="C8" s="63" t="s">
        <v>192</v>
      </c>
      <c r="D8" s="63" t="s">
        <v>193</v>
      </c>
      <c r="E8" s="63" t="s">
        <v>161</v>
      </c>
      <c r="F8" s="64" t="s">
        <v>101</v>
      </c>
      <c r="G8" s="30"/>
      <c r="H8" s="31">
        <v>2</v>
      </c>
    </row>
    <row r="9" spans="2:8" ht="12.75">
      <c r="B9" s="29"/>
      <c r="C9" s="63" t="s">
        <v>194</v>
      </c>
      <c r="D9" s="63" t="s">
        <v>110</v>
      </c>
      <c r="E9" s="63" t="s">
        <v>161</v>
      </c>
      <c r="F9" s="64" t="s">
        <v>195</v>
      </c>
      <c r="G9" s="30"/>
      <c r="H9" s="31">
        <v>3</v>
      </c>
    </row>
    <row r="10" spans="2:8" ht="12.75">
      <c r="B10" s="29"/>
      <c r="C10" s="65" t="s">
        <v>196</v>
      </c>
      <c r="D10" s="65" t="s">
        <v>197</v>
      </c>
      <c r="E10" s="65" t="s">
        <v>161</v>
      </c>
      <c r="F10" s="66" t="s">
        <v>101</v>
      </c>
      <c r="G10" s="35"/>
      <c r="H10" s="36">
        <v>4</v>
      </c>
    </row>
    <row r="11" spans="2:8" ht="12.75">
      <c r="B11" s="29"/>
      <c r="C11" s="65" t="s">
        <v>198</v>
      </c>
      <c r="D11" s="65" t="s">
        <v>118</v>
      </c>
      <c r="E11" s="65" t="s">
        <v>161</v>
      </c>
      <c r="F11" s="66" t="s">
        <v>78</v>
      </c>
      <c r="G11" s="35"/>
      <c r="H11" s="36">
        <v>5</v>
      </c>
    </row>
    <row r="12" spans="2:8" ht="12.75">
      <c r="B12" s="29"/>
      <c r="C12" s="65" t="s">
        <v>71</v>
      </c>
      <c r="D12" s="65" t="s">
        <v>199</v>
      </c>
      <c r="E12" s="65" t="s">
        <v>161</v>
      </c>
      <c r="F12" s="66" t="s">
        <v>73</v>
      </c>
      <c r="G12" s="35"/>
      <c r="H12" s="36">
        <v>6</v>
      </c>
    </row>
    <row r="13" spans="2:8" ht="12.75">
      <c r="B13" s="29"/>
      <c r="C13" s="65" t="s">
        <v>200</v>
      </c>
      <c r="D13" s="65" t="s">
        <v>193</v>
      </c>
      <c r="E13" s="65" t="s">
        <v>161</v>
      </c>
      <c r="F13" s="66" t="s">
        <v>101</v>
      </c>
      <c r="G13" s="35"/>
      <c r="H13" s="36">
        <v>7</v>
      </c>
    </row>
    <row r="14" spans="2:8" ht="12.75">
      <c r="B14" s="29"/>
      <c r="C14" s="65" t="s">
        <v>201</v>
      </c>
      <c r="D14" s="65" t="s">
        <v>202</v>
      </c>
      <c r="E14" s="65" t="s">
        <v>164</v>
      </c>
      <c r="F14" s="66" t="s">
        <v>122</v>
      </c>
      <c r="G14" s="35"/>
      <c r="H14" s="36">
        <v>8</v>
      </c>
    </row>
    <row r="15" spans="2:8" ht="12.75">
      <c r="B15" s="29"/>
      <c r="C15" s="65" t="s">
        <v>203</v>
      </c>
      <c r="D15" s="65" t="s">
        <v>204</v>
      </c>
      <c r="E15" s="65" t="s">
        <v>161</v>
      </c>
      <c r="F15" s="66" t="s">
        <v>180</v>
      </c>
      <c r="G15" s="35"/>
      <c r="H15" s="36">
        <v>9</v>
      </c>
    </row>
    <row r="16" spans="2:8" ht="12.75">
      <c r="B16" s="29"/>
      <c r="C16" s="65" t="s">
        <v>205</v>
      </c>
      <c r="D16" s="65" t="s">
        <v>206</v>
      </c>
      <c r="E16" s="65" t="s">
        <v>164</v>
      </c>
      <c r="F16" s="66" t="s">
        <v>101</v>
      </c>
      <c r="G16" s="35"/>
      <c r="H16" s="36">
        <v>10</v>
      </c>
    </row>
    <row r="17" spans="2:8" ht="12.75">
      <c r="B17" s="46"/>
      <c r="C17" s="65" t="s">
        <v>207</v>
      </c>
      <c r="D17" s="65" t="s">
        <v>133</v>
      </c>
      <c r="E17" s="65" t="s">
        <v>164</v>
      </c>
      <c r="F17" s="66" t="s">
        <v>208</v>
      </c>
      <c r="G17" s="35"/>
      <c r="H17" s="36">
        <v>11</v>
      </c>
    </row>
    <row r="18" spans="2:8" ht="12.75">
      <c r="B18" s="51"/>
      <c r="C18" s="67" t="s">
        <v>209</v>
      </c>
      <c r="D18" s="67" t="s">
        <v>210</v>
      </c>
      <c r="E18" s="67" t="s">
        <v>161</v>
      </c>
      <c r="F18" s="68" t="s">
        <v>50</v>
      </c>
      <c r="G18" s="50"/>
      <c r="H18" s="36">
        <v>12</v>
      </c>
    </row>
    <row r="19" spans="2:8" ht="12.75">
      <c r="B19" s="51"/>
      <c r="C19" s="71" t="s">
        <v>211</v>
      </c>
      <c r="D19" s="71" t="s">
        <v>138</v>
      </c>
      <c r="E19" s="71" t="s">
        <v>164</v>
      </c>
      <c r="F19" s="72" t="s">
        <v>101</v>
      </c>
      <c r="G19" s="55"/>
      <c r="H19" s="36">
        <v>13</v>
      </c>
    </row>
    <row r="20" spans="2:8" ht="12.75">
      <c r="B20" s="51"/>
      <c r="C20" s="71" t="s">
        <v>212</v>
      </c>
      <c r="D20" s="71" t="s">
        <v>118</v>
      </c>
      <c r="E20" s="71" t="s">
        <v>164</v>
      </c>
      <c r="F20" s="72" t="s">
        <v>59</v>
      </c>
      <c r="G20" s="55"/>
      <c r="H20" s="36">
        <v>14</v>
      </c>
    </row>
    <row r="21" spans="2:8" ht="12.75">
      <c r="B21" s="51"/>
      <c r="C21" s="71" t="s">
        <v>213</v>
      </c>
      <c r="D21" s="71" t="s">
        <v>118</v>
      </c>
      <c r="E21" s="71" t="s">
        <v>161</v>
      </c>
      <c r="F21" s="72" t="s">
        <v>50</v>
      </c>
      <c r="G21" s="55"/>
      <c r="H21" s="36">
        <v>15</v>
      </c>
    </row>
    <row r="22" spans="2:8" ht="12.75">
      <c r="B22" s="51"/>
      <c r="C22" s="71" t="s">
        <v>214</v>
      </c>
      <c r="D22" s="71" t="s">
        <v>193</v>
      </c>
      <c r="E22" s="71" t="s">
        <v>161</v>
      </c>
      <c r="F22" s="72" t="s">
        <v>101</v>
      </c>
      <c r="G22" s="55"/>
      <c r="H22" s="36">
        <v>16</v>
      </c>
    </row>
    <row r="23" spans="2:8" ht="12.75">
      <c r="B23" s="73"/>
      <c r="C23" s="71" t="s">
        <v>215</v>
      </c>
      <c r="D23" s="71" t="s">
        <v>216</v>
      </c>
      <c r="E23" s="71" t="s">
        <v>164</v>
      </c>
      <c r="F23" s="72" t="s">
        <v>208</v>
      </c>
      <c r="G23" s="55"/>
      <c r="H23" s="36">
        <v>17</v>
      </c>
    </row>
    <row r="24" spans="2:8" ht="13.5" thickBot="1">
      <c r="B24" s="37"/>
      <c r="C24" s="69" t="s">
        <v>217</v>
      </c>
      <c r="D24" s="69" t="s">
        <v>218</v>
      </c>
      <c r="E24" s="69" t="s">
        <v>164</v>
      </c>
      <c r="F24" s="70" t="s">
        <v>65</v>
      </c>
      <c r="G24" s="60"/>
      <c r="H24" s="42">
        <v>18</v>
      </c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360" verticalDpi="360" orientation="portrait" paperSize="9"/>
  <headerFooter alignWithMargins="0">
    <oddFooter>&amp;CStaropacký horský kros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B1:H27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G7" sqref="G7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36</v>
      </c>
      <c r="D2" s="18" t="str">
        <f>Obsah!$D$12</f>
        <v>mini žákyně</v>
      </c>
      <c r="E2" s="18"/>
      <c r="G2" t="str">
        <f>Obsah!$G$12&amp;" - "&amp;Obsah!$I$12</f>
        <v>2008 - 2009</v>
      </c>
    </row>
    <row r="3" spans="3:6" ht="12.75" customHeight="1">
      <c r="C3" t="s">
        <v>37</v>
      </c>
      <c r="D3" s="18" t="str">
        <f>Obsah!$L$12</f>
        <v>300 m</v>
      </c>
      <c r="E3" s="18" t="str">
        <f>Obsah!E5&amp;" "&amp;Obsah!I5</f>
        <v>    39.  ročník 2016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38</v>
      </c>
      <c r="C6" s="20" t="s">
        <v>39</v>
      </c>
      <c r="D6" s="20" t="s">
        <v>40</v>
      </c>
      <c r="E6" s="20" t="s">
        <v>41</v>
      </c>
      <c r="F6" s="20" t="s">
        <v>42</v>
      </c>
      <c r="G6" s="20" t="s">
        <v>43</v>
      </c>
      <c r="H6" s="21" t="s">
        <v>44</v>
      </c>
    </row>
    <row r="7" spans="2:8" ht="12.75">
      <c r="B7" s="22"/>
      <c r="C7" s="74" t="s">
        <v>125</v>
      </c>
      <c r="D7" s="74" t="s">
        <v>219</v>
      </c>
      <c r="E7" s="74" t="s">
        <v>220</v>
      </c>
      <c r="F7" s="75" t="s">
        <v>221</v>
      </c>
      <c r="G7" s="27">
        <v>0.000994212962962963</v>
      </c>
      <c r="H7" s="28">
        <v>1</v>
      </c>
    </row>
    <row r="8" spans="2:8" ht="12.75">
      <c r="B8" s="29"/>
      <c r="C8" s="63" t="s">
        <v>222</v>
      </c>
      <c r="D8" s="63" t="s">
        <v>223</v>
      </c>
      <c r="E8" s="63" t="s">
        <v>220</v>
      </c>
      <c r="F8" s="23" t="s">
        <v>224</v>
      </c>
      <c r="G8" s="76">
        <v>0.0010104166666666666</v>
      </c>
      <c r="H8" s="31">
        <v>2</v>
      </c>
    </row>
    <row r="9" spans="2:8" ht="12.75">
      <c r="B9" s="29"/>
      <c r="C9" s="63" t="s">
        <v>225</v>
      </c>
      <c r="D9" s="63" t="s">
        <v>83</v>
      </c>
      <c r="E9" s="63" t="s">
        <v>226</v>
      </c>
      <c r="F9" s="75" t="s">
        <v>136</v>
      </c>
      <c r="G9" s="30">
        <v>0.0010208333333333334</v>
      </c>
      <c r="H9" s="31">
        <v>3</v>
      </c>
    </row>
    <row r="10" spans="2:8" ht="12.75">
      <c r="B10" s="29"/>
      <c r="C10" s="65" t="s">
        <v>227</v>
      </c>
      <c r="D10" s="65" t="s">
        <v>228</v>
      </c>
      <c r="E10" s="65" t="s">
        <v>226</v>
      </c>
      <c r="F10" s="66" t="s">
        <v>62</v>
      </c>
      <c r="G10" s="35">
        <v>0.0010358796296296297</v>
      </c>
      <c r="H10" s="36">
        <v>4</v>
      </c>
    </row>
    <row r="11" spans="2:8" ht="12.75">
      <c r="B11" s="29"/>
      <c r="C11" s="65" t="s">
        <v>229</v>
      </c>
      <c r="D11" s="65" t="s">
        <v>230</v>
      </c>
      <c r="E11" s="65" t="s">
        <v>220</v>
      </c>
      <c r="F11" s="66" t="s">
        <v>231</v>
      </c>
      <c r="G11" s="35">
        <v>0.0010590277777777777</v>
      </c>
      <c r="H11" s="36">
        <v>5</v>
      </c>
    </row>
    <row r="12" spans="2:8" ht="12.75">
      <c r="B12" s="29"/>
      <c r="C12" s="65" t="s">
        <v>232</v>
      </c>
      <c r="D12" s="65" t="s">
        <v>83</v>
      </c>
      <c r="E12" s="65" t="s">
        <v>226</v>
      </c>
      <c r="F12" s="66" t="s">
        <v>233</v>
      </c>
      <c r="G12" s="35">
        <v>0.0010729166666666667</v>
      </c>
      <c r="H12" s="36">
        <v>6</v>
      </c>
    </row>
    <row r="13" spans="2:8" ht="12.75">
      <c r="B13" s="29"/>
      <c r="C13" s="77" t="s">
        <v>234</v>
      </c>
      <c r="D13" s="65" t="s">
        <v>235</v>
      </c>
      <c r="E13" s="65" t="s">
        <v>226</v>
      </c>
      <c r="F13" s="66" t="s">
        <v>236</v>
      </c>
      <c r="G13" s="35">
        <v>0.0010868055555555555</v>
      </c>
      <c r="H13" s="36">
        <v>7</v>
      </c>
    </row>
    <row r="14" spans="2:8" ht="12.75">
      <c r="B14" s="29"/>
      <c r="C14" s="77" t="s">
        <v>237</v>
      </c>
      <c r="D14" s="65" t="s">
        <v>230</v>
      </c>
      <c r="E14" s="65" t="s">
        <v>226</v>
      </c>
      <c r="F14" s="66" t="s">
        <v>238</v>
      </c>
      <c r="G14" s="35">
        <v>0.0011145833333333333</v>
      </c>
      <c r="H14" s="36">
        <v>8</v>
      </c>
    </row>
    <row r="15" spans="2:8" ht="12.75">
      <c r="B15" s="29"/>
      <c r="C15" s="78" t="s">
        <v>239</v>
      </c>
      <c r="D15" s="79" t="s">
        <v>240</v>
      </c>
      <c r="E15" s="65" t="s">
        <v>220</v>
      </c>
      <c r="F15" s="66" t="s">
        <v>241</v>
      </c>
      <c r="G15" s="35">
        <v>0.0011215277777777777</v>
      </c>
      <c r="H15" s="36">
        <v>9</v>
      </c>
    </row>
    <row r="16" spans="2:8" ht="12.75">
      <c r="B16" s="29"/>
      <c r="C16" s="80" t="s">
        <v>242</v>
      </c>
      <c r="D16" s="65" t="s">
        <v>140</v>
      </c>
      <c r="E16" s="65" t="s">
        <v>226</v>
      </c>
      <c r="F16" s="66" t="s">
        <v>136</v>
      </c>
      <c r="G16" s="35">
        <v>0.0011261574074074073</v>
      </c>
      <c r="H16" s="36">
        <v>10</v>
      </c>
    </row>
    <row r="17" spans="2:8" ht="12.75">
      <c r="B17" s="29"/>
      <c r="C17" s="65" t="s">
        <v>243</v>
      </c>
      <c r="D17" s="65" t="s">
        <v>244</v>
      </c>
      <c r="E17" s="65" t="s">
        <v>220</v>
      </c>
      <c r="F17" s="66" t="s">
        <v>172</v>
      </c>
      <c r="G17" s="35">
        <v>0.001150462962962963</v>
      </c>
      <c r="H17" s="36">
        <v>11</v>
      </c>
    </row>
    <row r="18" spans="2:8" ht="12.75">
      <c r="B18" s="29"/>
      <c r="C18" s="65" t="s">
        <v>102</v>
      </c>
      <c r="D18" s="65" t="s">
        <v>245</v>
      </c>
      <c r="E18" s="65" t="s">
        <v>226</v>
      </c>
      <c r="F18" s="66" t="s">
        <v>246</v>
      </c>
      <c r="G18" s="35">
        <v>0.001199074074074074</v>
      </c>
      <c r="H18" s="36">
        <v>12</v>
      </c>
    </row>
    <row r="19" spans="2:8" ht="12.75">
      <c r="B19" s="29"/>
      <c r="C19" s="65" t="s">
        <v>247</v>
      </c>
      <c r="D19" s="65" t="s">
        <v>248</v>
      </c>
      <c r="E19" s="65" t="s">
        <v>226</v>
      </c>
      <c r="F19" s="66" t="s">
        <v>249</v>
      </c>
      <c r="G19" s="35">
        <v>0.0012326388888888888</v>
      </c>
      <c r="H19" s="36">
        <v>13</v>
      </c>
    </row>
    <row r="20" spans="2:8" ht="12.75">
      <c r="B20" s="29"/>
      <c r="C20" s="65" t="s">
        <v>250</v>
      </c>
      <c r="D20" s="65" t="s">
        <v>251</v>
      </c>
      <c r="E20" s="65" t="s">
        <v>220</v>
      </c>
      <c r="F20" s="66" t="s">
        <v>252</v>
      </c>
      <c r="G20" s="35">
        <v>0.0012395833333333334</v>
      </c>
      <c r="H20" s="36">
        <v>14</v>
      </c>
    </row>
    <row r="21" spans="2:8" ht="12.75">
      <c r="B21" s="29"/>
      <c r="C21" s="65" t="s">
        <v>253</v>
      </c>
      <c r="D21" s="65" t="s">
        <v>254</v>
      </c>
      <c r="E21" s="65" t="s">
        <v>226</v>
      </c>
      <c r="F21" s="66" t="s">
        <v>180</v>
      </c>
      <c r="G21" s="35">
        <v>0.0012627314814814814</v>
      </c>
      <c r="H21" s="36">
        <v>15</v>
      </c>
    </row>
    <row r="22" spans="2:8" ht="12.75">
      <c r="B22" s="29"/>
      <c r="C22" s="65" t="s">
        <v>255</v>
      </c>
      <c r="D22" s="65" t="s">
        <v>67</v>
      </c>
      <c r="E22" s="65" t="s">
        <v>226</v>
      </c>
      <c r="F22" s="66" t="s">
        <v>256</v>
      </c>
      <c r="G22" s="35">
        <v>0.0012743055555555557</v>
      </c>
      <c r="H22" s="36">
        <v>16</v>
      </c>
    </row>
    <row r="23" spans="2:8" ht="12.75">
      <c r="B23" s="29"/>
      <c r="C23" s="65" t="s">
        <v>257</v>
      </c>
      <c r="D23" s="65" t="s">
        <v>258</v>
      </c>
      <c r="E23" s="65" t="s">
        <v>220</v>
      </c>
      <c r="F23" s="66" t="s">
        <v>246</v>
      </c>
      <c r="G23" s="35">
        <v>0.0012905092592592593</v>
      </c>
      <c r="H23" s="36">
        <v>17</v>
      </c>
    </row>
    <row r="24" spans="2:8" ht="12.75">
      <c r="B24" s="29"/>
      <c r="C24" s="65" t="s">
        <v>179</v>
      </c>
      <c r="D24" s="65" t="s">
        <v>105</v>
      </c>
      <c r="E24" s="65" t="s">
        <v>226</v>
      </c>
      <c r="F24" s="66" t="s">
        <v>180</v>
      </c>
      <c r="G24" s="35">
        <v>0.0013078703703703705</v>
      </c>
      <c r="H24" s="36">
        <v>18</v>
      </c>
    </row>
    <row r="25" spans="2:8" ht="12.75">
      <c r="B25" s="29"/>
      <c r="C25" s="65" t="s">
        <v>259</v>
      </c>
      <c r="D25" s="65" t="s">
        <v>260</v>
      </c>
      <c r="E25" s="65" t="s">
        <v>220</v>
      </c>
      <c r="F25" s="66" t="s">
        <v>246</v>
      </c>
      <c r="G25" s="35">
        <v>0.0013726851851851851</v>
      </c>
      <c r="H25" s="36">
        <v>19</v>
      </c>
    </row>
    <row r="26" spans="2:8" ht="12.75">
      <c r="B26" s="29"/>
      <c r="C26" s="65" t="s">
        <v>115</v>
      </c>
      <c r="D26" s="65" t="s">
        <v>187</v>
      </c>
      <c r="E26" s="65" t="s">
        <v>220</v>
      </c>
      <c r="F26" s="66" t="s">
        <v>122</v>
      </c>
      <c r="G26" s="35">
        <v>0.0013912037037037037</v>
      </c>
      <c r="H26" s="36">
        <v>20</v>
      </c>
    </row>
    <row r="27" spans="2:8" ht="13.5" thickBot="1">
      <c r="B27" s="37"/>
      <c r="C27" s="81" t="s">
        <v>261</v>
      </c>
      <c r="D27" s="81" t="s">
        <v>167</v>
      </c>
      <c r="E27" s="81" t="s">
        <v>226</v>
      </c>
      <c r="F27" s="82" t="s">
        <v>50</v>
      </c>
      <c r="G27" s="41">
        <v>0.0014699074074074074</v>
      </c>
      <c r="H27" s="42">
        <v>21</v>
      </c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360" verticalDpi="360" orientation="portrait" paperSize="9"/>
  <headerFooter alignWithMargins="0">
    <oddFooter>&amp;CStaropacký horský kros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B1:H24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B7" sqref="B7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4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36</v>
      </c>
      <c r="D2" s="18" t="str">
        <f>Obsah!$D$13</f>
        <v>mini žáci</v>
      </c>
      <c r="E2" s="18"/>
      <c r="G2" t="str">
        <f>Obsah!$G$12&amp;" - "&amp;Obsah!$I$12</f>
        <v>2008 - 2009</v>
      </c>
    </row>
    <row r="3" spans="3:6" ht="12.75" customHeight="1">
      <c r="C3" t="s">
        <v>37</v>
      </c>
      <c r="D3" s="18" t="str">
        <f>Obsah!$L$13</f>
        <v>300 m</v>
      </c>
      <c r="E3" s="18" t="str">
        <f>Obsah!E5&amp;" "&amp;Obsah!I5</f>
        <v>    39.  ročník 2016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38</v>
      </c>
      <c r="C6" s="20" t="s">
        <v>39</v>
      </c>
      <c r="D6" s="20" t="s">
        <v>40</v>
      </c>
      <c r="E6" s="20" t="s">
        <v>41</v>
      </c>
      <c r="F6" s="20" t="s">
        <v>42</v>
      </c>
      <c r="G6" s="20" t="s">
        <v>43</v>
      </c>
      <c r="H6" s="21" t="s">
        <v>44</v>
      </c>
    </row>
    <row r="7" spans="2:8" ht="12.75">
      <c r="B7" s="22"/>
      <c r="C7" s="23" t="s">
        <v>262</v>
      </c>
      <c r="D7" s="83" t="s">
        <v>263</v>
      </c>
      <c r="E7" s="61" t="s">
        <v>226</v>
      </c>
      <c r="F7" s="62" t="s">
        <v>264</v>
      </c>
      <c r="G7" s="27">
        <v>0.0008993055555555555</v>
      </c>
      <c r="H7" s="28">
        <v>1</v>
      </c>
    </row>
    <row r="8" spans="2:8" ht="12.75">
      <c r="B8" s="29"/>
      <c r="C8" s="74" t="s">
        <v>265</v>
      </c>
      <c r="D8" s="63" t="s">
        <v>210</v>
      </c>
      <c r="E8" s="63" t="s">
        <v>226</v>
      </c>
      <c r="F8" s="64" t="s">
        <v>266</v>
      </c>
      <c r="G8" s="30">
        <v>0.0009375</v>
      </c>
      <c r="H8" s="31">
        <v>2</v>
      </c>
    </row>
    <row r="9" spans="2:8" ht="12.75">
      <c r="B9" s="29"/>
      <c r="C9" s="63" t="s">
        <v>192</v>
      </c>
      <c r="D9" s="63" t="s">
        <v>267</v>
      </c>
      <c r="E9" s="63" t="s">
        <v>226</v>
      </c>
      <c r="F9" s="64" t="s">
        <v>136</v>
      </c>
      <c r="G9" s="30">
        <v>0.0009479166666666667</v>
      </c>
      <c r="H9" s="31">
        <v>3</v>
      </c>
    </row>
    <row r="10" spans="2:8" ht="12.75">
      <c r="B10" s="29"/>
      <c r="C10" s="65" t="s">
        <v>268</v>
      </c>
      <c r="D10" s="65" t="s">
        <v>72</v>
      </c>
      <c r="E10" s="65" t="s">
        <v>226</v>
      </c>
      <c r="F10" s="66" t="s">
        <v>94</v>
      </c>
      <c r="G10" s="35">
        <v>0.0009606481481481481</v>
      </c>
      <c r="H10" s="36">
        <v>4</v>
      </c>
    </row>
    <row r="11" spans="2:8" ht="12.75">
      <c r="B11" s="29"/>
      <c r="C11" s="65" t="s">
        <v>269</v>
      </c>
      <c r="D11" s="65" t="s">
        <v>270</v>
      </c>
      <c r="E11" s="65" t="s">
        <v>220</v>
      </c>
      <c r="F11" s="66" t="s">
        <v>172</v>
      </c>
      <c r="G11" s="35">
        <v>0.0009745370370370371</v>
      </c>
      <c r="H11" s="36">
        <v>5</v>
      </c>
    </row>
    <row r="12" spans="2:8" ht="12.75">
      <c r="B12" s="29"/>
      <c r="C12" s="65" t="s">
        <v>271</v>
      </c>
      <c r="D12" s="65" t="s">
        <v>270</v>
      </c>
      <c r="E12" s="65" t="s">
        <v>226</v>
      </c>
      <c r="F12" s="66" t="s">
        <v>136</v>
      </c>
      <c r="G12" s="35">
        <v>0.0009872685185185186</v>
      </c>
      <c r="H12" s="36">
        <v>6</v>
      </c>
    </row>
    <row r="13" spans="2:8" ht="12.75">
      <c r="B13" s="29"/>
      <c r="C13" s="65" t="s">
        <v>272</v>
      </c>
      <c r="D13" s="65" t="s">
        <v>130</v>
      </c>
      <c r="E13" s="65" t="s">
        <v>226</v>
      </c>
      <c r="F13" s="66" t="s">
        <v>134</v>
      </c>
      <c r="G13" s="35">
        <v>0.0010011574074074074</v>
      </c>
      <c r="H13" s="36">
        <v>7</v>
      </c>
    </row>
    <row r="14" spans="2:8" ht="12.75">
      <c r="B14" s="29"/>
      <c r="C14" s="65" t="s">
        <v>89</v>
      </c>
      <c r="D14" s="65" t="s">
        <v>267</v>
      </c>
      <c r="E14" s="65" t="s">
        <v>226</v>
      </c>
      <c r="F14" s="66" t="s">
        <v>273</v>
      </c>
      <c r="G14" s="35">
        <v>0.001048611111111111</v>
      </c>
      <c r="H14" s="36">
        <v>8</v>
      </c>
    </row>
    <row r="15" spans="2:8" ht="12.75">
      <c r="B15" s="29"/>
      <c r="C15" s="65" t="s">
        <v>89</v>
      </c>
      <c r="D15" s="65" t="s">
        <v>110</v>
      </c>
      <c r="E15" s="65" t="s">
        <v>220</v>
      </c>
      <c r="F15" s="66"/>
      <c r="G15" s="35">
        <v>0.0010891203703703703</v>
      </c>
      <c r="H15" s="36">
        <v>9</v>
      </c>
    </row>
    <row r="16" spans="2:8" ht="12.75">
      <c r="B16" s="29"/>
      <c r="C16" s="65" t="s">
        <v>51</v>
      </c>
      <c r="D16" s="65" t="s">
        <v>72</v>
      </c>
      <c r="E16" s="65" t="s">
        <v>226</v>
      </c>
      <c r="F16" s="66" t="s">
        <v>53</v>
      </c>
      <c r="G16" s="35">
        <v>0.0011250000000000001</v>
      </c>
      <c r="H16" s="36">
        <v>10</v>
      </c>
    </row>
    <row r="17" spans="2:8" ht="12.75">
      <c r="B17" s="29"/>
      <c r="C17" s="65" t="s">
        <v>215</v>
      </c>
      <c r="D17" s="65" t="s">
        <v>274</v>
      </c>
      <c r="E17" s="65" t="s">
        <v>226</v>
      </c>
      <c r="F17" s="66" t="s">
        <v>208</v>
      </c>
      <c r="G17" s="35">
        <v>0.0011296296296296295</v>
      </c>
      <c r="H17" s="36">
        <v>11</v>
      </c>
    </row>
    <row r="18" spans="2:8" ht="12.75">
      <c r="B18" s="46"/>
      <c r="C18" s="67" t="s">
        <v>275</v>
      </c>
      <c r="D18" s="67" t="s">
        <v>274</v>
      </c>
      <c r="E18" s="67" t="s">
        <v>220</v>
      </c>
      <c r="F18" s="68" t="s">
        <v>246</v>
      </c>
      <c r="G18" s="50">
        <v>0.0011597222222222221</v>
      </c>
      <c r="H18" s="36">
        <v>12</v>
      </c>
    </row>
    <row r="19" spans="2:8" ht="12.75">
      <c r="B19" s="51"/>
      <c r="C19" s="71" t="s">
        <v>217</v>
      </c>
      <c r="D19" s="71" t="s">
        <v>276</v>
      </c>
      <c r="E19" s="71" t="s">
        <v>220</v>
      </c>
      <c r="F19" s="72" t="s">
        <v>65</v>
      </c>
      <c r="G19" s="55">
        <v>0.001175925925925926</v>
      </c>
      <c r="H19" s="36">
        <v>13</v>
      </c>
    </row>
    <row r="20" spans="2:8" ht="12.75">
      <c r="B20" s="51"/>
      <c r="C20" s="71" t="s">
        <v>277</v>
      </c>
      <c r="D20" s="71" t="s">
        <v>93</v>
      </c>
      <c r="E20" s="71" t="s">
        <v>220</v>
      </c>
      <c r="F20" s="72" t="s">
        <v>246</v>
      </c>
      <c r="G20" s="55">
        <v>0.0011921296296296296</v>
      </c>
      <c r="H20" s="36">
        <v>14</v>
      </c>
    </row>
    <row r="21" spans="2:8" ht="12.75">
      <c r="B21" s="51"/>
      <c r="C21" s="71" t="s">
        <v>278</v>
      </c>
      <c r="D21" s="71" t="s">
        <v>279</v>
      </c>
      <c r="E21" s="71" t="s">
        <v>220</v>
      </c>
      <c r="F21" s="72" t="s">
        <v>81</v>
      </c>
      <c r="G21" s="55">
        <v>0.0012002314814814816</v>
      </c>
      <c r="H21" s="36">
        <v>15</v>
      </c>
    </row>
    <row r="22" spans="2:8" ht="12.75">
      <c r="B22" s="51"/>
      <c r="C22" s="71" t="s">
        <v>280</v>
      </c>
      <c r="D22" s="71" t="s">
        <v>87</v>
      </c>
      <c r="E22" s="71" t="s">
        <v>220</v>
      </c>
      <c r="F22" s="72" t="s">
        <v>50</v>
      </c>
      <c r="G22" s="55">
        <v>0.0012083333333333334</v>
      </c>
      <c r="H22" s="36">
        <v>16</v>
      </c>
    </row>
    <row r="23" spans="2:8" ht="12.75">
      <c r="B23" s="51"/>
      <c r="C23" s="71" t="s">
        <v>281</v>
      </c>
      <c r="D23" s="71" t="s">
        <v>282</v>
      </c>
      <c r="E23" s="71" t="s">
        <v>226</v>
      </c>
      <c r="F23" s="72" t="s">
        <v>283</v>
      </c>
      <c r="G23" s="55">
        <v>0.00121875</v>
      </c>
      <c r="H23" s="36">
        <v>17</v>
      </c>
    </row>
    <row r="24" spans="2:8" ht="13.5" thickBot="1">
      <c r="B24" s="56"/>
      <c r="C24" s="69" t="s">
        <v>284</v>
      </c>
      <c r="D24" s="69" t="s">
        <v>285</v>
      </c>
      <c r="E24" s="69" t="s">
        <v>226</v>
      </c>
      <c r="F24" s="70" t="s">
        <v>286</v>
      </c>
      <c r="G24" s="60">
        <v>0.0012384259259259258</v>
      </c>
      <c r="H24" s="42">
        <v>18</v>
      </c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360" verticalDpi="360" orientation="portrait" paperSize="9"/>
  <headerFooter alignWithMargins="0">
    <oddFooter>&amp;CStaropacký horský kros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B1:H30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B7" sqref="B7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36</v>
      </c>
      <c r="D2" s="18" t="str">
        <f>Obsah!$D$14</f>
        <v>nejmladší žákyně</v>
      </c>
      <c r="E2" s="18"/>
      <c r="G2" t="str">
        <f>Obsah!$G$14&amp;" - "&amp;Obsah!$I$14</f>
        <v>2006 - 2007</v>
      </c>
    </row>
    <row r="3" spans="3:6" ht="12.75" customHeight="1">
      <c r="C3" t="s">
        <v>37</v>
      </c>
      <c r="D3" s="18" t="str">
        <f>Obsah!$L$14</f>
        <v>600 m</v>
      </c>
      <c r="E3" s="18" t="str">
        <f>Obsah!E5&amp;" "&amp;Obsah!I5</f>
        <v>    39.  ročník 2016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38</v>
      </c>
      <c r="C6" s="20" t="s">
        <v>39</v>
      </c>
      <c r="D6" s="20" t="s">
        <v>40</v>
      </c>
      <c r="E6" s="20" t="s">
        <v>41</v>
      </c>
      <c r="F6" s="20" t="s">
        <v>42</v>
      </c>
      <c r="G6" s="20" t="s">
        <v>43</v>
      </c>
      <c r="H6" s="21" t="s">
        <v>44</v>
      </c>
    </row>
    <row r="7" spans="2:8" ht="12.75">
      <c r="B7" s="73"/>
      <c r="C7" s="74" t="s">
        <v>287</v>
      </c>
      <c r="D7" s="74" t="s">
        <v>100</v>
      </c>
      <c r="E7" s="74" t="s">
        <v>288</v>
      </c>
      <c r="F7" s="75" t="s">
        <v>172</v>
      </c>
      <c r="G7" s="27">
        <v>0.0017766203703703705</v>
      </c>
      <c r="H7" s="28">
        <v>1</v>
      </c>
    </row>
    <row r="8" spans="2:8" ht="12.75">
      <c r="B8" s="29"/>
      <c r="C8" s="63" t="s">
        <v>115</v>
      </c>
      <c r="D8" s="63" t="s">
        <v>289</v>
      </c>
      <c r="E8" s="63" t="s">
        <v>290</v>
      </c>
      <c r="F8" s="64" t="s">
        <v>221</v>
      </c>
      <c r="G8" s="30">
        <v>0.0018645833333333333</v>
      </c>
      <c r="H8" s="31">
        <v>2</v>
      </c>
    </row>
    <row r="9" spans="2:8" ht="12.75">
      <c r="B9" s="29"/>
      <c r="C9" s="63" t="s">
        <v>291</v>
      </c>
      <c r="D9" s="63" t="s">
        <v>292</v>
      </c>
      <c r="E9" s="63" t="s">
        <v>288</v>
      </c>
      <c r="F9" s="64" t="s">
        <v>134</v>
      </c>
      <c r="G9" s="30">
        <v>0.0018738425925925925</v>
      </c>
      <c r="H9" s="31">
        <v>3</v>
      </c>
    </row>
    <row r="10" spans="2:8" ht="12.75">
      <c r="B10" s="29"/>
      <c r="C10" s="65" t="s">
        <v>293</v>
      </c>
      <c r="D10" s="65" t="s">
        <v>187</v>
      </c>
      <c r="E10" s="65" t="s">
        <v>288</v>
      </c>
      <c r="F10" s="66" t="s">
        <v>136</v>
      </c>
      <c r="G10" s="35">
        <v>0.0019004629629629632</v>
      </c>
      <c r="H10" s="36">
        <v>4</v>
      </c>
    </row>
    <row r="11" spans="2:8" ht="12.75">
      <c r="B11" s="29"/>
      <c r="C11" s="65" t="s">
        <v>243</v>
      </c>
      <c r="D11" s="65" t="s">
        <v>142</v>
      </c>
      <c r="E11" s="65" t="s">
        <v>288</v>
      </c>
      <c r="F11" s="66" t="s">
        <v>172</v>
      </c>
      <c r="G11" s="35">
        <v>0.001920138888888889</v>
      </c>
      <c r="H11" s="36">
        <v>5</v>
      </c>
    </row>
    <row r="12" spans="2:8" ht="12.75">
      <c r="B12" s="29"/>
      <c r="C12" s="65" t="s">
        <v>239</v>
      </c>
      <c r="D12" s="65" t="s">
        <v>187</v>
      </c>
      <c r="E12" s="65" t="s">
        <v>290</v>
      </c>
      <c r="F12" s="66" t="s">
        <v>241</v>
      </c>
      <c r="G12" s="35">
        <v>0.0019247685185185184</v>
      </c>
      <c r="H12" s="36">
        <v>6</v>
      </c>
    </row>
    <row r="13" spans="2:8" ht="12.75">
      <c r="B13" s="29"/>
      <c r="C13" s="65" t="s">
        <v>294</v>
      </c>
      <c r="D13" s="65" t="s">
        <v>188</v>
      </c>
      <c r="E13" s="65" t="s">
        <v>288</v>
      </c>
      <c r="F13" s="66" t="s">
        <v>172</v>
      </c>
      <c r="G13" s="35">
        <v>0.0019328703703703704</v>
      </c>
      <c r="H13" s="36">
        <v>7</v>
      </c>
    </row>
    <row r="14" spans="2:8" ht="12.75">
      <c r="B14" s="29"/>
      <c r="C14" s="65" t="s">
        <v>222</v>
      </c>
      <c r="D14" s="65" t="s">
        <v>100</v>
      </c>
      <c r="E14" s="65" t="s">
        <v>290</v>
      </c>
      <c r="F14" s="66" t="s">
        <v>224</v>
      </c>
      <c r="G14" s="35">
        <v>0.0019490740740740742</v>
      </c>
      <c r="H14" s="36">
        <v>8</v>
      </c>
    </row>
    <row r="15" spans="2:8" ht="12.75">
      <c r="B15" s="29"/>
      <c r="C15" s="65" t="s">
        <v>295</v>
      </c>
      <c r="D15" s="65" t="s">
        <v>296</v>
      </c>
      <c r="E15" s="65" t="s">
        <v>290</v>
      </c>
      <c r="F15" s="66" t="s">
        <v>221</v>
      </c>
      <c r="G15" s="35">
        <v>0.001982638888888889</v>
      </c>
      <c r="H15" s="36">
        <v>9</v>
      </c>
    </row>
    <row r="16" spans="2:8" ht="12.75">
      <c r="B16" s="29"/>
      <c r="C16" s="65" t="s">
        <v>297</v>
      </c>
      <c r="D16" s="65" t="s">
        <v>46</v>
      </c>
      <c r="E16" s="65" t="s">
        <v>290</v>
      </c>
      <c r="F16" s="66" t="s">
        <v>298</v>
      </c>
      <c r="G16" s="35">
        <v>0.0019895833333333332</v>
      </c>
      <c r="H16" s="36">
        <v>10</v>
      </c>
    </row>
    <row r="17" spans="2:8" ht="12.75">
      <c r="B17" s="29"/>
      <c r="C17" s="65" t="s">
        <v>113</v>
      </c>
      <c r="D17" s="65" t="s">
        <v>140</v>
      </c>
      <c r="E17" s="65" t="s">
        <v>290</v>
      </c>
      <c r="F17" s="66" t="s">
        <v>286</v>
      </c>
      <c r="G17" s="35">
        <v>0.001996527777777778</v>
      </c>
      <c r="H17" s="36">
        <v>11</v>
      </c>
    </row>
    <row r="18" spans="2:8" ht="12.75">
      <c r="B18" s="29"/>
      <c r="C18" s="65" t="s">
        <v>299</v>
      </c>
      <c r="D18" s="65" t="s">
        <v>300</v>
      </c>
      <c r="E18" s="65" t="s">
        <v>290</v>
      </c>
      <c r="F18" s="66" t="s">
        <v>172</v>
      </c>
      <c r="G18" s="35">
        <v>0.002003472222222222</v>
      </c>
      <c r="H18" s="36">
        <v>12</v>
      </c>
    </row>
    <row r="19" spans="2:8" ht="12.75">
      <c r="B19" s="29"/>
      <c r="C19" s="65" t="s">
        <v>301</v>
      </c>
      <c r="D19" s="65" t="s">
        <v>302</v>
      </c>
      <c r="E19" s="65" t="s">
        <v>288</v>
      </c>
      <c r="F19" s="66" t="s">
        <v>136</v>
      </c>
      <c r="G19" s="35">
        <v>0.0021296296296296298</v>
      </c>
      <c r="H19" s="36">
        <v>13</v>
      </c>
    </row>
    <row r="20" spans="2:8" ht="12.75">
      <c r="B20" s="29"/>
      <c r="C20" s="65" t="s">
        <v>303</v>
      </c>
      <c r="D20" s="65" t="s">
        <v>142</v>
      </c>
      <c r="E20" s="65" t="s">
        <v>288</v>
      </c>
      <c r="F20" s="66" t="s">
        <v>50</v>
      </c>
      <c r="G20" s="35">
        <v>0.002179398148148148</v>
      </c>
      <c r="H20" s="36">
        <v>14</v>
      </c>
    </row>
    <row r="21" spans="2:8" ht="12.75">
      <c r="B21" s="29"/>
      <c r="C21" s="65" t="s">
        <v>166</v>
      </c>
      <c r="D21" s="65" t="s">
        <v>121</v>
      </c>
      <c r="E21" s="65" t="s">
        <v>288</v>
      </c>
      <c r="F21" s="66" t="s">
        <v>304</v>
      </c>
      <c r="G21" s="35">
        <v>0.0022083333333333334</v>
      </c>
      <c r="H21" s="36">
        <v>15</v>
      </c>
    </row>
    <row r="22" spans="2:8" ht="13.5" thickBot="1">
      <c r="B22" s="37"/>
      <c r="C22" s="81" t="s">
        <v>305</v>
      </c>
      <c r="D22" s="81" t="s">
        <v>240</v>
      </c>
      <c r="E22" s="81" t="s">
        <v>290</v>
      </c>
      <c r="F22" s="82" t="s">
        <v>208</v>
      </c>
      <c r="G22" s="41">
        <v>0.0022615740740740743</v>
      </c>
      <c r="H22" s="42">
        <v>16</v>
      </c>
    </row>
    <row r="23" spans="2:8" ht="12.75">
      <c r="B23" s="43"/>
      <c r="C23" s="43"/>
      <c r="D23" s="43"/>
      <c r="E23" s="43"/>
      <c r="F23" s="43"/>
      <c r="G23" s="43"/>
      <c r="H23" s="43"/>
    </row>
    <row r="24" spans="2:8" ht="12.75">
      <c r="B24" s="43"/>
      <c r="C24" s="43"/>
      <c r="D24" s="43"/>
      <c r="E24" s="43"/>
      <c r="F24" s="43"/>
      <c r="G24" s="43"/>
      <c r="H24" s="43"/>
    </row>
    <row r="25" spans="2:8" ht="12.75">
      <c r="B25" s="43"/>
      <c r="C25" s="43"/>
      <c r="D25" s="43"/>
      <c r="E25" s="43"/>
      <c r="F25" s="43"/>
      <c r="G25" s="43"/>
      <c r="H25" s="43"/>
    </row>
    <row r="26" spans="2:8" ht="12.75">
      <c r="B26" s="43"/>
      <c r="C26" s="43"/>
      <c r="D26" s="43"/>
      <c r="E26" s="43"/>
      <c r="F26" s="43"/>
      <c r="G26" s="43"/>
      <c r="H26" s="43"/>
    </row>
    <row r="27" spans="2:8" ht="12.75">
      <c r="B27" s="43"/>
      <c r="C27" s="43"/>
      <c r="D27" s="43"/>
      <c r="E27" s="43"/>
      <c r="F27" s="43"/>
      <c r="G27" s="43"/>
      <c r="H27" s="43"/>
    </row>
    <row r="28" spans="2:8" ht="12.75">
      <c r="B28" s="43"/>
      <c r="C28" s="43"/>
      <c r="D28" s="43"/>
      <c r="E28" s="43"/>
      <c r="F28" s="43"/>
      <c r="G28" s="43"/>
      <c r="H28" s="43"/>
    </row>
    <row r="29" spans="2:8" ht="12.75">
      <c r="B29" s="43"/>
      <c r="C29" s="43"/>
      <c r="D29" s="43"/>
      <c r="E29" s="43"/>
      <c r="F29" s="43"/>
      <c r="G29" s="43"/>
      <c r="H29" s="43"/>
    </row>
    <row r="30" spans="2:8" ht="12.75">
      <c r="B30" s="43"/>
      <c r="C30" s="43"/>
      <c r="D30" s="43"/>
      <c r="E30" s="43"/>
      <c r="F30" s="43"/>
      <c r="G30" s="43"/>
      <c r="H30" s="43"/>
    </row>
  </sheetData>
  <hyperlinks>
    <hyperlink ref="C2" location="Obsah!A1" display="Obsah!A1"/>
  </hyperlinks>
  <printOptions/>
  <pageMargins left="0.59" right="0.59" top="0.98" bottom="0.98" header="0.31" footer="0.31"/>
  <pageSetup horizontalDpi="600" verticalDpi="600" orientation="portrait" paperSize="9"/>
  <headerFooter alignWithMargins="0">
    <oddFooter>&amp;CStaropacký horský kros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6"/>
  </sheetPr>
  <dimension ref="B1:H29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B7" sqref="B7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36</v>
      </c>
      <c r="D2" s="18" t="str">
        <f>Obsah!$D$15</f>
        <v>nejmladší žáci</v>
      </c>
      <c r="E2" s="18"/>
      <c r="G2" t="str">
        <f>Obsah!$G$14&amp;" - "&amp;Obsah!$I$14</f>
        <v>2006 - 2007</v>
      </c>
    </row>
    <row r="3" spans="3:6" ht="12.75" customHeight="1">
      <c r="C3" t="s">
        <v>37</v>
      </c>
      <c r="D3" s="18" t="str">
        <f>Obsah!$L$15</f>
        <v>600 m</v>
      </c>
      <c r="E3" s="18" t="str">
        <f>Obsah!E5&amp;" "&amp;Obsah!I5</f>
        <v>    39.  ročník 2016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38</v>
      </c>
      <c r="C6" s="20" t="s">
        <v>39</v>
      </c>
      <c r="D6" s="20" t="s">
        <v>40</v>
      </c>
      <c r="E6" s="20" t="s">
        <v>41</v>
      </c>
      <c r="F6" s="20" t="s">
        <v>42</v>
      </c>
      <c r="G6" s="20" t="s">
        <v>43</v>
      </c>
      <c r="H6" s="21" t="s">
        <v>44</v>
      </c>
    </row>
    <row r="7" spans="2:8" ht="12.75">
      <c r="B7" s="29"/>
      <c r="C7" s="84" t="s">
        <v>306</v>
      </c>
      <c r="D7" s="84" t="s">
        <v>307</v>
      </c>
      <c r="E7" s="85">
        <v>2006</v>
      </c>
      <c r="F7" s="86" t="s">
        <v>162</v>
      </c>
      <c r="G7" s="27">
        <v>0.0016504629629629632</v>
      </c>
      <c r="H7" s="87">
        <v>1</v>
      </c>
    </row>
    <row r="8" spans="2:8" ht="12.75">
      <c r="B8" s="29"/>
      <c r="C8" s="88" t="s">
        <v>200</v>
      </c>
      <c r="D8" s="88" t="s">
        <v>61</v>
      </c>
      <c r="E8" s="89">
        <v>2007</v>
      </c>
      <c r="F8" s="90" t="s">
        <v>246</v>
      </c>
      <c r="G8" s="30">
        <v>0.0016655092592592592</v>
      </c>
      <c r="H8" s="91">
        <v>2</v>
      </c>
    </row>
    <row r="9" spans="2:8" ht="12.75">
      <c r="B9" s="29"/>
      <c r="C9" s="63" t="s">
        <v>308</v>
      </c>
      <c r="D9" s="63" t="s">
        <v>309</v>
      </c>
      <c r="E9" s="63" t="s">
        <v>290</v>
      </c>
      <c r="F9" s="64" t="s">
        <v>298</v>
      </c>
      <c r="G9" s="30">
        <v>0.0017013888888888892</v>
      </c>
      <c r="H9" s="91">
        <v>3</v>
      </c>
    </row>
    <row r="10" spans="2:8" ht="12.75">
      <c r="B10" s="29"/>
      <c r="C10" s="77" t="s">
        <v>310</v>
      </c>
      <c r="D10" s="77" t="s">
        <v>311</v>
      </c>
      <c r="E10" s="92">
        <v>2006</v>
      </c>
      <c r="F10" s="93" t="s">
        <v>221</v>
      </c>
      <c r="G10" s="35">
        <v>0.0017175925925925926</v>
      </c>
      <c r="H10" s="94">
        <v>4</v>
      </c>
    </row>
    <row r="11" spans="2:8" ht="12.75">
      <c r="B11" s="29"/>
      <c r="C11" s="65" t="s">
        <v>190</v>
      </c>
      <c r="D11" s="65" t="s">
        <v>267</v>
      </c>
      <c r="E11" s="65" t="s">
        <v>288</v>
      </c>
      <c r="F11" s="93" t="s">
        <v>312</v>
      </c>
      <c r="G11" s="35">
        <v>0.0017453703703703702</v>
      </c>
      <c r="H11" s="94">
        <v>5</v>
      </c>
    </row>
    <row r="12" spans="2:8" ht="12.75">
      <c r="B12" s="29"/>
      <c r="C12" s="78" t="s">
        <v>313</v>
      </c>
      <c r="D12" s="79" t="s">
        <v>314</v>
      </c>
      <c r="E12" s="65" t="s">
        <v>290</v>
      </c>
      <c r="F12" s="93" t="s">
        <v>246</v>
      </c>
      <c r="G12" s="35">
        <v>0.0017685185185185184</v>
      </c>
      <c r="H12" s="94">
        <v>6</v>
      </c>
    </row>
    <row r="13" spans="2:8" ht="12.75">
      <c r="B13" s="29"/>
      <c r="C13" s="80" t="s">
        <v>315</v>
      </c>
      <c r="D13" s="77" t="s">
        <v>72</v>
      </c>
      <c r="E13" s="92">
        <v>2007</v>
      </c>
      <c r="F13" s="95" t="s">
        <v>246</v>
      </c>
      <c r="G13" s="35">
        <v>0.0017812499999999998</v>
      </c>
      <c r="H13" s="94">
        <v>7</v>
      </c>
    </row>
    <row r="14" spans="2:8" ht="12.75">
      <c r="B14" s="29"/>
      <c r="C14" s="65" t="s">
        <v>316</v>
      </c>
      <c r="D14" s="65" t="s">
        <v>276</v>
      </c>
      <c r="E14" s="65" t="s">
        <v>290</v>
      </c>
      <c r="F14" s="93" t="s">
        <v>65</v>
      </c>
      <c r="G14" s="35">
        <v>0.0018078703703703705</v>
      </c>
      <c r="H14" s="94">
        <v>8</v>
      </c>
    </row>
    <row r="15" spans="2:8" ht="12.75">
      <c r="B15" s="29"/>
      <c r="C15" s="65" t="s">
        <v>317</v>
      </c>
      <c r="D15" s="65" t="s">
        <v>274</v>
      </c>
      <c r="E15" s="65" t="s">
        <v>288</v>
      </c>
      <c r="F15" s="96" t="s">
        <v>266</v>
      </c>
      <c r="G15" s="97">
        <v>0.001888888888888889</v>
      </c>
      <c r="H15" s="94">
        <v>9</v>
      </c>
    </row>
    <row r="16" spans="2:8" ht="12.75">
      <c r="B16" s="29"/>
      <c r="C16" s="65" t="s">
        <v>318</v>
      </c>
      <c r="D16" s="77" t="s">
        <v>319</v>
      </c>
      <c r="E16" s="92">
        <v>2006</v>
      </c>
      <c r="F16" s="98" t="s">
        <v>320</v>
      </c>
      <c r="G16" s="35">
        <v>0.001935185185185185</v>
      </c>
      <c r="H16" s="94">
        <v>10</v>
      </c>
    </row>
    <row r="17" spans="2:8" ht="12.75">
      <c r="B17" s="29"/>
      <c r="C17" s="65" t="s">
        <v>321</v>
      </c>
      <c r="D17" s="65" t="s">
        <v>130</v>
      </c>
      <c r="E17" s="65" t="s">
        <v>288</v>
      </c>
      <c r="F17" s="93" t="s">
        <v>136</v>
      </c>
      <c r="G17" s="35">
        <v>0.0019768518518518516</v>
      </c>
      <c r="H17" s="94">
        <v>11</v>
      </c>
    </row>
    <row r="18" spans="2:8" ht="12.75">
      <c r="B18" s="29"/>
      <c r="C18" s="99" t="s">
        <v>322</v>
      </c>
      <c r="D18" s="99" t="s">
        <v>130</v>
      </c>
      <c r="E18" s="100">
        <v>2007</v>
      </c>
      <c r="F18" s="95" t="s">
        <v>233</v>
      </c>
      <c r="G18" s="101">
        <v>0.0019837962962962964</v>
      </c>
      <c r="H18" s="94">
        <v>12</v>
      </c>
    </row>
    <row r="19" spans="2:8" ht="12.75">
      <c r="B19" s="29"/>
      <c r="C19" s="99" t="s">
        <v>323</v>
      </c>
      <c r="D19" s="99" t="s">
        <v>218</v>
      </c>
      <c r="E19" s="100">
        <v>2006</v>
      </c>
      <c r="F19" s="95" t="s">
        <v>62</v>
      </c>
      <c r="G19" s="101">
        <v>0.0020474537037037037</v>
      </c>
      <c r="H19" s="94">
        <v>13</v>
      </c>
    </row>
    <row r="20" spans="2:8" ht="12.75">
      <c r="B20" s="29"/>
      <c r="C20" s="99" t="s">
        <v>324</v>
      </c>
      <c r="D20" s="99" t="s">
        <v>282</v>
      </c>
      <c r="E20" s="100">
        <v>2006</v>
      </c>
      <c r="F20" s="95" t="s">
        <v>286</v>
      </c>
      <c r="G20" s="101">
        <v>0.0021087962962962965</v>
      </c>
      <c r="H20" s="94">
        <v>14</v>
      </c>
    </row>
    <row r="21" spans="2:8" ht="12.75">
      <c r="B21" s="29"/>
      <c r="C21" s="99" t="s">
        <v>268</v>
      </c>
      <c r="D21" s="99" t="s">
        <v>267</v>
      </c>
      <c r="E21" s="100">
        <v>2006</v>
      </c>
      <c r="F21" s="95" t="s">
        <v>286</v>
      </c>
      <c r="G21" s="101">
        <v>0.002130787037037037</v>
      </c>
      <c r="H21" s="94">
        <v>15</v>
      </c>
    </row>
    <row r="22" spans="2:8" ht="12.75">
      <c r="B22" s="29"/>
      <c r="C22" s="99" t="s">
        <v>325</v>
      </c>
      <c r="D22" s="99" t="s">
        <v>61</v>
      </c>
      <c r="E22" s="100">
        <v>2007</v>
      </c>
      <c r="F22" s="95" t="s">
        <v>286</v>
      </c>
      <c r="G22" s="101">
        <v>0.002171296296296296</v>
      </c>
      <c r="H22" s="94">
        <v>16</v>
      </c>
    </row>
    <row r="23" spans="2:8" ht="12.75">
      <c r="B23" s="29"/>
      <c r="C23" s="99" t="s">
        <v>326</v>
      </c>
      <c r="D23" s="99" t="s">
        <v>327</v>
      </c>
      <c r="E23" s="100">
        <v>2006</v>
      </c>
      <c r="F23" s="95" t="s">
        <v>221</v>
      </c>
      <c r="G23" s="101">
        <v>0.00219212962962963</v>
      </c>
      <c r="H23" s="94">
        <v>17</v>
      </c>
    </row>
    <row r="24" spans="2:8" ht="12.75">
      <c r="B24" s="29"/>
      <c r="C24" s="99" t="s">
        <v>328</v>
      </c>
      <c r="D24" s="99" t="s">
        <v>206</v>
      </c>
      <c r="E24" s="100">
        <v>2006</v>
      </c>
      <c r="F24" s="95" t="s">
        <v>62</v>
      </c>
      <c r="G24" s="101">
        <v>0.002204861111111111</v>
      </c>
      <c r="H24" s="94">
        <v>18</v>
      </c>
    </row>
    <row r="25" spans="2:8" ht="12.75">
      <c r="B25" s="29"/>
      <c r="C25" s="99" t="s">
        <v>329</v>
      </c>
      <c r="D25" s="99" t="s">
        <v>330</v>
      </c>
      <c r="E25" s="100">
        <v>2007</v>
      </c>
      <c r="F25" s="95" t="s">
        <v>246</v>
      </c>
      <c r="G25" s="101">
        <v>0.002221064814814815</v>
      </c>
      <c r="H25" s="94">
        <v>19</v>
      </c>
    </row>
    <row r="26" spans="2:8" ht="12.75">
      <c r="B26" s="29"/>
      <c r="C26" s="99" t="s">
        <v>331</v>
      </c>
      <c r="D26" s="99" t="s">
        <v>332</v>
      </c>
      <c r="E26" s="100">
        <v>2007</v>
      </c>
      <c r="F26" s="95" t="s">
        <v>286</v>
      </c>
      <c r="G26" s="101">
        <v>0.0022256944444444446</v>
      </c>
      <c r="H26" s="94">
        <v>20</v>
      </c>
    </row>
    <row r="27" spans="2:8" ht="12.75">
      <c r="B27" s="29"/>
      <c r="C27" s="99" t="s">
        <v>333</v>
      </c>
      <c r="D27" s="99" t="s">
        <v>334</v>
      </c>
      <c r="E27" s="100">
        <v>2007</v>
      </c>
      <c r="F27" s="95" t="s">
        <v>172</v>
      </c>
      <c r="G27" s="101">
        <v>0.002230324074074074</v>
      </c>
      <c r="H27" s="94">
        <v>21</v>
      </c>
    </row>
    <row r="28" spans="2:8" ht="12.75">
      <c r="B28" s="29"/>
      <c r="C28" s="99" t="s">
        <v>89</v>
      </c>
      <c r="D28" s="99" t="s">
        <v>202</v>
      </c>
      <c r="E28" s="100">
        <v>2007</v>
      </c>
      <c r="F28" s="95" t="s">
        <v>286</v>
      </c>
      <c r="G28" s="101">
        <v>0.0023703703703703703</v>
      </c>
      <c r="H28" s="94">
        <v>22</v>
      </c>
    </row>
    <row r="29" spans="2:8" ht="13.5" thickBot="1">
      <c r="B29" s="37"/>
      <c r="C29" s="102" t="s">
        <v>335</v>
      </c>
      <c r="D29" s="102" t="s">
        <v>193</v>
      </c>
      <c r="E29" s="102" t="s">
        <v>288</v>
      </c>
      <c r="F29" s="103" t="s">
        <v>298</v>
      </c>
      <c r="G29" s="104">
        <v>0.0024375</v>
      </c>
      <c r="H29" s="105">
        <v>23</v>
      </c>
    </row>
  </sheetData>
  <hyperlinks>
    <hyperlink ref="C2" location="Obsah!A1" display="Obsah!A1"/>
  </hyperlinks>
  <printOptions/>
  <pageMargins left="0.59" right="0.59" top="0.98" bottom="0.98" header="0.31" footer="0.31"/>
  <pageSetup horizontalDpi="600" verticalDpi="600" orientation="portrait" paperSize="9"/>
  <headerFooter alignWithMargins="0">
    <oddFooter>&amp;CStaropacký horský kros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Staropacký horský kros</dc:title>
  <dc:subject>Prezentační listina</dc:subject>
  <dc:creator>Ing. Petr ŠULC</dc:creator>
  <cp:keywords>Kros</cp:keywords>
  <dc:description/>
  <cp:lastModifiedBy>PeS</cp:lastModifiedBy>
  <cp:lastPrinted>2010-04-24T10:17:11Z</cp:lastPrinted>
  <dcterms:created xsi:type="dcterms:W3CDTF">1999-04-10T16:14:15Z</dcterms:created>
  <dcterms:modified xsi:type="dcterms:W3CDTF">2016-04-24T10:41:56Z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